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60" windowWidth="15195" windowHeight="9210" activeTab="6"/>
  </bookViews>
  <sheets>
    <sheet name="Příloha č. 1" sheetId="1" r:id="rId1"/>
    <sheet name="Příloha č. 2" sheetId="2" r:id="rId2"/>
    <sheet name="Příloha č. 3" sheetId="3" r:id="rId3"/>
    <sheet name="Příloha č. 4" sheetId="4" r:id="rId4"/>
    <sheet name="Příloha č. 5" sheetId="5" r:id="rId5"/>
    <sheet name="Příloha č. 6" sheetId="6" r:id="rId6"/>
    <sheet name="Příloha  č. 7" sheetId="7" r:id="rId7"/>
    <sheet name="List5" sheetId="8" r:id="rId8"/>
  </sheets>
  <definedNames>
    <definedName name="_xlnm.Print_Area" localSheetId="0">'Příloha č. 1'!$A$1:$E$984</definedName>
    <definedName name="_xlnm.Print_Area" localSheetId="1">'Příloha č. 2'!$A$1:$E$149</definedName>
    <definedName name="_xlnm.Print_Area" localSheetId="2">'Příloha č. 3'!$A$1:$E$1756</definedName>
    <definedName name="_xlnm.Print_Area" localSheetId="3">'Příloha č. 4'!$A$1:$E$1702</definedName>
    <definedName name="_xlnm.Print_Area" localSheetId="4">'Příloha č. 5'!$A$1:$E$25</definedName>
    <definedName name="_xlnm.Print_Area" localSheetId="5">'Příloha č. 6'!$A$1:$E$23</definedName>
  </definedNames>
  <calcPr calcId="145621"/>
</workbook>
</file>

<file path=xl/calcChain.xml><?xml version="1.0" encoding="utf-8"?>
<calcChain xmlns="http://schemas.openxmlformats.org/spreadsheetml/2006/main">
  <c r="B55" i="7" l="1"/>
  <c r="B57" i="7" s="1"/>
  <c r="C52" i="7"/>
  <c r="C50" i="7"/>
  <c r="C49" i="7"/>
  <c r="C46" i="7"/>
  <c r="C44" i="7"/>
  <c r="C42" i="7"/>
  <c r="C38" i="7"/>
  <c r="C36" i="7"/>
  <c r="C35" i="7"/>
  <c r="C33" i="7"/>
  <c r="C55" i="7" s="1"/>
  <c r="C57" i="7" s="1"/>
  <c r="B28" i="7"/>
  <c r="B30" i="7" s="1"/>
  <c r="C27" i="7"/>
  <c r="C25" i="7"/>
  <c r="C23" i="7"/>
  <c r="C22" i="7"/>
  <c r="C19" i="7"/>
  <c r="C17" i="7"/>
  <c r="C15" i="7"/>
  <c r="C12" i="7"/>
  <c r="C11" i="7"/>
  <c r="C10" i="7"/>
  <c r="C28" i="7" s="1"/>
  <c r="C30" i="7" s="1"/>
  <c r="E22" i="6" l="1"/>
  <c r="E15" i="6"/>
  <c r="E24" i="5"/>
  <c r="E15" i="5"/>
  <c r="E1700" i="4"/>
  <c r="E1660" i="4"/>
  <c r="E1640" i="4"/>
  <c r="G1639" i="4"/>
  <c r="G1638" i="4"/>
  <c r="E1634" i="4"/>
  <c r="E1607" i="4"/>
  <c r="E1596" i="4"/>
  <c r="E1584" i="4"/>
  <c r="G1560" i="4"/>
  <c r="E1560" i="4"/>
  <c r="G1559" i="4"/>
  <c r="E1551" i="4"/>
  <c r="E1545" i="4"/>
  <c r="E1535" i="4"/>
  <c r="E1500" i="4"/>
  <c r="E1480" i="4"/>
  <c r="E1442" i="4"/>
  <c r="G1433" i="4"/>
  <c r="E1416" i="4"/>
  <c r="G1411" i="4"/>
  <c r="E1389" i="4"/>
  <c r="E1390" i="4" s="1"/>
  <c r="E1374" i="4"/>
  <c r="E1341" i="4"/>
  <c r="G1335" i="4"/>
  <c r="E1312" i="4"/>
  <c r="E1283" i="4"/>
  <c r="E1264" i="4"/>
  <c r="E1242" i="4"/>
  <c r="E1206" i="4"/>
  <c r="E1184" i="4"/>
  <c r="E1162" i="4"/>
  <c r="E1139" i="4"/>
  <c r="E1114" i="4"/>
  <c r="E1092" i="4"/>
  <c r="E1073" i="4"/>
  <c r="E1066" i="4"/>
  <c r="E1046" i="4"/>
  <c r="E1038" i="4"/>
  <c r="E1021" i="4"/>
  <c r="E1014" i="4"/>
  <c r="E997" i="4"/>
  <c r="E987" i="4"/>
  <c r="E969" i="4"/>
  <c r="E952" i="4"/>
  <c r="E927" i="4"/>
  <c r="E913" i="4"/>
  <c r="E895" i="4"/>
  <c r="E875" i="4"/>
  <c r="E858" i="4"/>
  <c r="E849" i="4"/>
  <c r="E832" i="4"/>
  <c r="E814" i="4"/>
  <c r="E806" i="4"/>
  <c r="G797" i="4"/>
  <c r="E796" i="4"/>
  <c r="E786" i="4"/>
  <c r="E777" i="4"/>
  <c r="E770" i="4"/>
  <c r="E763" i="4"/>
  <c r="E751" i="4"/>
  <c r="E739" i="4"/>
  <c r="E726" i="4"/>
  <c r="E717" i="4"/>
  <c r="E708" i="4"/>
  <c r="E699" i="4"/>
  <c r="E691" i="4"/>
  <c r="E684" i="4"/>
  <c r="E672" i="4"/>
  <c r="G796" i="4" s="1"/>
  <c r="E649" i="4"/>
  <c r="E642" i="4"/>
  <c r="E615" i="4"/>
  <c r="E606" i="4"/>
  <c r="E588" i="4"/>
  <c r="E579" i="4"/>
  <c r="E555" i="4"/>
  <c r="E547" i="4"/>
  <c r="G555" i="4" s="1"/>
  <c r="E540" i="4"/>
  <c r="E508" i="4"/>
  <c r="E501" i="4"/>
  <c r="E482" i="4"/>
  <c r="E475" i="4"/>
  <c r="E453" i="4"/>
  <c r="G450" i="4"/>
  <c r="E430" i="4"/>
  <c r="G429" i="4"/>
  <c r="E413" i="4"/>
  <c r="E394" i="4"/>
  <c r="E382" i="4"/>
  <c r="E357" i="4"/>
  <c r="E331" i="4"/>
  <c r="E310" i="4"/>
  <c r="E244" i="4"/>
  <c r="E224" i="4"/>
  <c r="E216" i="4"/>
  <c r="E195" i="4"/>
  <c r="E187" i="4"/>
  <c r="E166" i="4"/>
  <c r="E149" i="4"/>
  <c r="E127" i="4"/>
  <c r="E120" i="4"/>
  <c r="E98" i="4"/>
  <c r="E91" i="4"/>
  <c r="E74" i="4"/>
  <c r="E67" i="4"/>
  <c r="E46" i="4"/>
  <c r="E39" i="4"/>
  <c r="E22" i="4"/>
  <c r="E15" i="4"/>
  <c r="E1755" i="3"/>
  <c r="E1747" i="3"/>
  <c r="E1727" i="3"/>
  <c r="E1716" i="3"/>
  <c r="G1715" i="3"/>
  <c r="E1694" i="3"/>
  <c r="G1693" i="3"/>
  <c r="G1688" i="3"/>
  <c r="E1648" i="3"/>
  <c r="E1641" i="3"/>
  <c r="E1606" i="3"/>
  <c r="E1585" i="3"/>
  <c r="E1578" i="3"/>
  <c r="E1552" i="3"/>
  <c r="E1476" i="3"/>
  <c r="E1456" i="3"/>
  <c r="E1438" i="3"/>
  <c r="E1418" i="3"/>
  <c r="E1411" i="3"/>
  <c r="E1392" i="3"/>
  <c r="E1344" i="3"/>
  <c r="E1304" i="3"/>
  <c r="E1324" i="3" s="1"/>
  <c r="E1270" i="3"/>
  <c r="G1246" i="3"/>
  <c r="E1246" i="3"/>
  <c r="G1245" i="3"/>
  <c r="E1241" i="3"/>
  <c r="E1214" i="3"/>
  <c r="E1207" i="3"/>
  <c r="E1200" i="3"/>
  <c r="G1174" i="3"/>
  <c r="E1174" i="3"/>
  <c r="G1173" i="3"/>
  <c r="E1165" i="3"/>
  <c r="E1139" i="3"/>
  <c r="E1118" i="3"/>
  <c r="E1111" i="3"/>
  <c r="E1093" i="3"/>
  <c r="E1070" i="3"/>
  <c r="E1050" i="3"/>
  <c r="E1026" i="3"/>
  <c r="E1006" i="3"/>
  <c r="E988" i="3"/>
  <c r="E965" i="3"/>
  <c r="E882" i="3"/>
  <c r="E904" i="3" s="1"/>
  <c r="G853" i="3"/>
  <c r="E850" i="3"/>
  <c r="E860" i="3" s="1"/>
  <c r="E829" i="3"/>
  <c r="E822" i="3"/>
  <c r="E805" i="3"/>
  <c r="E796" i="3"/>
  <c r="E788" i="3"/>
  <c r="E761" i="3"/>
  <c r="E747" i="3"/>
  <c r="E719" i="3"/>
  <c r="E712" i="3"/>
  <c r="E693" i="3"/>
  <c r="E683" i="3"/>
  <c r="E662" i="3"/>
  <c r="E652" i="3"/>
  <c r="E633" i="3"/>
  <c r="E623" i="3"/>
  <c r="E616" i="3"/>
  <c r="E609" i="3"/>
  <c r="E599" i="3"/>
  <c r="G633" i="3" s="1"/>
  <c r="E590" i="3"/>
  <c r="E568" i="3"/>
  <c r="E556" i="3"/>
  <c r="E548" i="3"/>
  <c r="E540" i="3"/>
  <c r="G568" i="3" s="1"/>
  <c r="E530" i="3"/>
  <c r="E516" i="3"/>
  <c r="E509" i="3"/>
  <c r="G569" i="3" s="1"/>
  <c r="E502" i="3"/>
  <c r="E476" i="3"/>
  <c r="E466" i="3"/>
  <c r="E459" i="3"/>
  <c r="E452" i="3"/>
  <c r="E440" i="3"/>
  <c r="E433" i="3"/>
  <c r="E423" i="3"/>
  <c r="E412" i="3"/>
  <c r="G571" i="3" s="1"/>
  <c r="E404" i="3"/>
  <c r="E394" i="3"/>
  <c r="E385" i="3"/>
  <c r="E374" i="3"/>
  <c r="E361" i="3"/>
  <c r="E352" i="3"/>
  <c r="E344" i="3"/>
  <c r="E333" i="3"/>
  <c r="G404" i="3" s="1"/>
  <c r="E308" i="3"/>
  <c r="E301" i="3"/>
  <c r="E282" i="3"/>
  <c r="E274" i="3"/>
  <c r="G282" i="3" s="1"/>
  <c r="E267" i="3"/>
  <c r="E246" i="3"/>
  <c r="E239" i="3"/>
  <c r="E222" i="3"/>
  <c r="E215" i="3"/>
  <c r="E197" i="3"/>
  <c r="E190" i="3"/>
  <c r="E171" i="3"/>
  <c r="E163" i="3"/>
  <c r="E142" i="3"/>
  <c r="E135" i="3"/>
  <c r="E117" i="3"/>
  <c r="E110" i="3"/>
  <c r="E91" i="3"/>
  <c r="E84" i="3"/>
  <c r="E68" i="3"/>
  <c r="E59" i="3"/>
  <c r="E52" i="3"/>
  <c r="E39" i="3"/>
  <c r="E25" i="3"/>
  <c r="E16" i="3"/>
  <c r="E148" i="2"/>
  <c r="E141" i="2"/>
  <c r="E119" i="2"/>
  <c r="E96" i="2"/>
  <c r="E42" i="2"/>
  <c r="E22" i="2"/>
  <c r="E15" i="2"/>
  <c r="E983" i="1"/>
  <c r="G982" i="1"/>
  <c r="G970" i="1"/>
  <c r="E944" i="1"/>
  <c r="E922" i="1"/>
  <c r="E904" i="1"/>
  <c r="E875" i="1"/>
  <c r="E856" i="1"/>
  <c r="E849" i="1"/>
  <c r="E825" i="1"/>
  <c r="E806" i="1"/>
  <c r="G805" i="1"/>
  <c r="G802" i="1"/>
  <c r="E742" i="1"/>
  <c r="E735" i="1"/>
  <c r="E716" i="1"/>
  <c r="E709" i="1"/>
  <c r="E692" i="1"/>
  <c r="E683" i="1"/>
  <c r="E659" i="1"/>
  <c r="G651" i="1"/>
  <c r="E641" i="1"/>
  <c r="E624" i="1"/>
  <c r="E613" i="1"/>
  <c r="E595" i="1"/>
  <c r="E588" i="1"/>
  <c r="E565" i="1"/>
  <c r="E555" i="1"/>
  <c r="E537" i="1"/>
  <c r="E519" i="1"/>
  <c r="E512" i="1"/>
  <c r="E492" i="1"/>
  <c r="E485" i="1"/>
  <c r="E464" i="1"/>
  <c r="E451" i="1"/>
  <c r="E430" i="1"/>
  <c r="E423" i="1"/>
  <c r="E405" i="1"/>
  <c r="E398" i="1"/>
  <c r="E378" i="1"/>
  <c r="E371" i="1"/>
  <c r="E349" i="1"/>
  <c r="E342" i="1"/>
  <c r="E322" i="1"/>
  <c r="E294" i="1"/>
  <c r="E274" i="1"/>
  <c r="E267" i="1"/>
  <c r="E246" i="1"/>
  <c r="E239" i="1"/>
  <c r="E222" i="1"/>
  <c r="E215" i="1"/>
  <c r="E195" i="1"/>
  <c r="G194" i="1"/>
  <c r="G187" i="1"/>
  <c r="E180" i="1"/>
  <c r="E173" i="1"/>
  <c r="G180" i="1" s="1"/>
  <c r="E155" i="1"/>
  <c r="E148" i="1"/>
  <c r="E130" i="1"/>
  <c r="E112" i="1"/>
  <c r="E92" i="1"/>
  <c r="E85" i="1"/>
  <c r="E77" i="1"/>
  <c r="G85" i="1" s="1"/>
  <c r="E70" i="1"/>
  <c r="G91" i="1" s="1"/>
  <c r="E46" i="1"/>
  <c r="E39" i="1"/>
  <c r="E22" i="1"/>
  <c r="E15" i="1"/>
  <c r="G806" i="4" l="1"/>
  <c r="G570" i="3"/>
  <c r="E760" i="1"/>
  <c r="E779" i="1" s="1"/>
  <c r="G530" i="3"/>
  <c r="G852" i="3"/>
</calcChain>
</file>

<file path=xl/comments1.xml><?xml version="1.0" encoding="utf-8"?>
<comments xmlns="http://schemas.openxmlformats.org/spreadsheetml/2006/main">
  <authors>
    <author>Navrátilová Lenka</author>
    <author>navratiloval</author>
  </authors>
  <commentList>
    <comment ref="C3" authorId="0">
      <text>
        <r>
          <rPr>
            <b/>
            <sz val="8"/>
            <color indexed="81"/>
            <rFont val="Tahoma"/>
            <family val="2"/>
            <charset val="238"/>
          </rPr>
          <t>Navrátilová Lenka:</t>
        </r>
        <r>
          <rPr>
            <sz val="8"/>
            <color indexed="81"/>
            <rFont val="Tahoma"/>
            <family val="2"/>
            <charset val="238"/>
          </rPr>
          <t xml:space="preserve">
318+8619 daň z příjmu právnických osob za kraj
</t>
        </r>
      </text>
    </comment>
    <comment ref="C5" authorId="1">
      <text>
        <r>
          <rPr>
            <b/>
            <sz val="8"/>
            <color indexed="81"/>
            <rFont val="Tahoma"/>
            <family val="2"/>
            <charset val="238"/>
          </rPr>
          <t>navratiloval:</t>
        </r>
        <r>
          <rPr>
            <sz val="8"/>
            <color indexed="81"/>
            <rFont val="Tahoma"/>
            <family val="2"/>
            <charset val="238"/>
          </rPr>
          <t xml:space="preserve">
101+193 z
153+69 z
</t>
        </r>
      </text>
    </comment>
    <comment ref="C6" authorId="1">
      <text>
        <r>
          <rPr>
            <b/>
            <sz val="8"/>
            <color indexed="81"/>
            <rFont val="Tahoma"/>
            <family val="2"/>
            <charset val="238"/>
          </rPr>
          <t>navratiloval:</t>
        </r>
        <r>
          <rPr>
            <sz val="8"/>
            <color indexed="81"/>
            <rFont val="Tahoma"/>
            <family val="2"/>
            <charset val="238"/>
          </rPr>
          <t xml:space="preserve">
181+150 odvod rozp.kázeň GG
332+3 odvod rozp.kázeň š
</t>
        </r>
      </text>
    </comment>
    <comment ref="C7" authorId="0">
      <text>
        <r>
          <rPr>
            <b/>
            <sz val="8"/>
            <color indexed="81"/>
            <rFont val="Tahoma"/>
            <family val="2"/>
            <charset val="238"/>
          </rPr>
          <t>Navrátilová Lenka:</t>
        </r>
        <r>
          <rPr>
            <sz val="8"/>
            <color indexed="81"/>
            <rFont val="Tahoma"/>
            <family val="2"/>
            <charset val="238"/>
          </rPr>
          <t xml:space="preserve">
246+160 (90prodej+65pojistné)
</t>
        </r>
      </text>
    </comment>
    <comment ref="C10" authorId="1">
      <text>
        <r>
          <rPr>
            <b/>
            <sz val="8"/>
            <color indexed="81"/>
            <rFont val="Tahoma"/>
            <family val="2"/>
            <charset val="238"/>
          </rPr>
          <t>navratiloval:</t>
        </r>
        <r>
          <rPr>
            <sz val="8"/>
            <color indexed="81"/>
            <rFont val="Tahoma"/>
            <family val="2"/>
            <charset val="238"/>
          </rPr>
          <t xml:space="preserve">
34+5 š do rez
35-600 z inv
80+500 k do rez
81-480 š z inv
162+320 k do rez
195+4599 d do rez
251+328 z do rez
258+3198 d do rez
289+715 d do rez
290-200 sníž š
333+1000 š z inv do pr
365+210 k do rez
366-100 š inv
422+12021 d do rez
423+200 š z inv na inv
428+1100 k do rez
</t>
        </r>
      </text>
    </comment>
    <comment ref="C11" authorId="0">
      <text>
        <r>
          <rPr>
            <b/>
            <sz val="8"/>
            <color indexed="81"/>
            <rFont val="Tahoma"/>
            <charset val="1"/>
          </rPr>
          <t>Navrátilová Lenka:</t>
        </r>
        <r>
          <rPr>
            <sz val="8"/>
            <color indexed="81"/>
            <rFont val="Tahoma"/>
            <charset val="1"/>
          </rPr>
          <t xml:space="preserve">
360+12 konsolidace
419+511 zapojení zůst r. 2010
</t>
        </r>
      </text>
    </comment>
    <comment ref="C12" authorId="0">
      <text>
        <r>
          <rPr>
            <b/>
            <sz val="8"/>
            <color indexed="81"/>
            <rFont val="Tahoma"/>
            <family val="2"/>
            <charset val="238"/>
          </rPr>
          <t>Navrátilová Lenka:</t>
        </r>
        <r>
          <rPr>
            <sz val="8"/>
            <color indexed="81"/>
            <rFont val="Tahoma"/>
            <family val="2"/>
            <charset val="238"/>
          </rPr>
          <t xml:space="preserve">
369+23239 zapojení přebytku
457+798 vratky z r. 2010 Náměšť
</t>
        </r>
      </text>
    </comment>
    <comment ref="C14" authorId="1">
      <text>
        <r>
          <rPr>
            <b/>
            <sz val="8"/>
            <color indexed="81"/>
            <rFont val="Tahoma"/>
            <family val="2"/>
            <charset val="238"/>
          </rPr>
          <t>navratiloval:</t>
        </r>
        <r>
          <rPr>
            <sz val="8"/>
            <color indexed="81"/>
            <rFont val="Tahoma"/>
            <family val="2"/>
            <charset val="238"/>
          </rPr>
          <t xml:space="preserve">
79+10 poj š
120+19 poj š
154+523 ref KŘ
180+2 dobropis GG
193+32 poj kraj z
246+160 (90prodej+65pojistné)
288+2000 česká olymp.+400 obec Prostějov
331+2000 ČOV olymp.
</t>
        </r>
      </text>
    </comment>
    <comment ref="C15" authorId="1">
      <text>
        <r>
          <rPr>
            <b/>
            <sz val="8"/>
            <color indexed="81"/>
            <rFont val="Tahoma"/>
            <family val="2"/>
            <charset val="238"/>
          </rPr>
          <t>navratiloval:</t>
        </r>
        <r>
          <rPr>
            <sz val="8"/>
            <color indexed="81"/>
            <rFont val="Tahoma"/>
            <family val="2"/>
            <charset val="238"/>
          </rPr>
          <t xml:space="preserve">
9+132000
31+4716071
76+1366
77+300
78+173
104+4566
110+54570
185+3987
186+2500
232+7818
239+5103
254+56
278+435
315+788
319+597
357+58950
367+82
413+15
</t>
        </r>
      </text>
    </comment>
    <comment ref="C16" authorId="1">
      <text>
        <r>
          <rPr>
            <b/>
            <sz val="8"/>
            <color indexed="81"/>
            <rFont val="Tahoma"/>
            <family val="2"/>
            <charset val="238"/>
          </rPr>
          <t>navratiloval:</t>
        </r>
        <r>
          <rPr>
            <sz val="8"/>
            <color indexed="81"/>
            <rFont val="Tahoma"/>
            <family val="2"/>
            <charset val="238"/>
          </rPr>
          <t xml:space="preserve">
56+2400 (s+z)
187+2000 (s+z)
192+464
322+1500 (s+z)
</t>
        </r>
      </text>
    </comment>
    <comment ref="C17" authorId="1">
      <text>
        <r>
          <rPr>
            <b/>
            <sz val="8"/>
            <color indexed="81"/>
            <rFont val="Tahoma"/>
            <family val="2"/>
            <charset val="238"/>
          </rPr>
          <t>navratiloval:</t>
        </r>
        <r>
          <rPr>
            <sz val="8"/>
            <color indexed="81"/>
            <rFont val="Tahoma"/>
            <family val="2"/>
            <charset val="238"/>
          </rPr>
          <t xml:space="preserve">
105+42
117+514
157+1486
159+422
233+42
249+1122
283+1439
284+4884
326+441
411+90
412+421
</t>
        </r>
      </text>
    </comment>
    <comment ref="C18" authorId="0">
      <text>
        <r>
          <rPr>
            <b/>
            <sz val="8"/>
            <color indexed="81"/>
            <rFont val="Tahoma"/>
            <family val="2"/>
            <charset val="238"/>
          </rPr>
          <t>Navrátilová Lenka:</t>
        </r>
        <r>
          <rPr>
            <sz val="8"/>
            <color indexed="81"/>
            <rFont val="Tahoma"/>
            <family val="2"/>
            <charset val="238"/>
          </rPr>
          <t xml:space="preserve">
279+6
282+998
361+50
</t>
        </r>
      </text>
    </comment>
    <comment ref="C19" authorId="1">
      <text>
        <r>
          <rPr>
            <b/>
            <sz val="8"/>
            <color indexed="81"/>
            <rFont val="Tahoma"/>
            <family val="2"/>
            <charset val="238"/>
          </rPr>
          <t>navratiloval:</t>
        </r>
        <r>
          <rPr>
            <sz val="8"/>
            <color indexed="81"/>
            <rFont val="Tahoma"/>
            <family val="2"/>
            <charset val="238"/>
          </rPr>
          <t xml:space="preserve">
54+170
116+23
321+18
327+120
355+7
409+998
410+27
</t>
        </r>
      </text>
    </comment>
    <comment ref="C20" authorId="1">
      <text>
        <r>
          <rPr>
            <b/>
            <sz val="8"/>
            <color indexed="81"/>
            <rFont val="Tahoma"/>
            <family val="2"/>
            <charset val="238"/>
          </rPr>
          <t>navratiloval:</t>
        </r>
        <r>
          <rPr>
            <sz val="8"/>
            <color indexed="81"/>
            <rFont val="Tahoma"/>
            <family val="2"/>
            <charset val="238"/>
          </rPr>
          <t xml:space="preserve">
109+208570
</t>
        </r>
      </text>
    </comment>
    <comment ref="C21" authorId="1">
      <text>
        <r>
          <rPr>
            <b/>
            <sz val="8"/>
            <color indexed="81"/>
            <rFont val="Tahoma"/>
            <family val="2"/>
            <charset val="238"/>
          </rPr>
          <t>navratiloval:</t>
        </r>
        <r>
          <rPr>
            <sz val="8"/>
            <color indexed="81"/>
            <rFont val="Tahoma"/>
            <family val="2"/>
            <charset val="238"/>
          </rPr>
          <t xml:space="preserve">
27+30 volby
106+181 sčítání
112+30 volby
131+895 zahraniční spolupráce
156+5381 hasiči
285+47 lim k
320+30 volby
360+450 koor
398+107 radon osr
</t>
        </r>
      </text>
    </comment>
    <comment ref="C22" authorId="1">
      <text>
        <r>
          <rPr>
            <b/>
            <sz val="8"/>
            <color indexed="81"/>
            <rFont val="Tahoma"/>
            <family val="2"/>
            <charset val="238"/>
          </rPr>
          <t>navratiloval:</t>
        </r>
        <r>
          <rPr>
            <sz val="8"/>
            <color indexed="81"/>
            <rFont val="Tahoma"/>
            <family val="2"/>
            <charset val="238"/>
          </rPr>
          <t xml:space="preserve">
188+715
287+1389
330+3336
402+926 do rez
415+12021
</t>
        </r>
      </text>
    </comment>
    <comment ref="C23" authorId="1">
      <text>
        <r>
          <rPr>
            <b/>
            <sz val="8"/>
            <color indexed="81"/>
            <rFont val="Tahoma"/>
            <family val="2"/>
            <charset val="238"/>
          </rPr>
          <t>navratiloval:</t>
        </r>
        <r>
          <rPr>
            <sz val="8"/>
            <color indexed="81"/>
            <rFont val="Tahoma"/>
            <family val="2"/>
            <charset val="238"/>
          </rPr>
          <t xml:space="preserve">
55+166
158+320 EHP
189+4599 NF
196+22823 SFDI
324+210 EHP
325+485 EK
359+165 NF
420-82 viz RZ 325 EK
</t>
        </r>
      </text>
    </comment>
    <comment ref="C24" authorId="1">
      <text>
        <r>
          <rPr>
            <b/>
            <sz val="8"/>
            <color indexed="81"/>
            <rFont val="Tahoma"/>
            <family val="2"/>
            <charset val="238"/>
          </rPr>
          <t>navratiloval:</t>
        </r>
        <r>
          <rPr>
            <sz val="8"/>
            <color indexed="81"/>
            <rFont val="Tahoma"/>
            <family val="2"/>
            <charset val="238"/>
          </rPr>
          <t xml:space="preserve">
10+414310 zůst. EIB
118+14427 zůst. KB
149-346 snížení zůstatku EIB</t>
        </r>
      </text>
    </comment>
    <comment ref="C25" authorId="1">
      <text>
        <r>
          <rPr>
            <b/>
            <sz val="8"/>
            <color indexed="81"/>
            <rFont val="Tahoma"/>
            <family val="2"/>
            <charset val="238"/>
          </rPr>
          <t>navratiloval:</t>
        </r>
        <r>
          <rPr>
            <sz val="8"/>
            <color indexed="81"/>
            <rFont val="Tahoma"/>
            <family val="2"/>
            <charset val="238"/>
          </rPr>
          <t xml:space="preserve">
17+895
18+38072
19+11709
20+17769
21+114601
22+1741
23+974
24+1041
25+5767
26+795
32+195
33+2
57+386
102+460
103+1012
108+168
111+2040
114+301
115+3250
119+7
123+2104
160+126
161+320
190+57392
191+19131
230+138
231+485
240+14492
280+3038
281+1225
323+379
328+22
329+6193
356+14948
362+10
363+375 dotace do rez
364+469
397+13193
401+23557
407+485 ref
406+1052
408+1091
414+700
416+1127
417+8288
418+4753
456+13030
</t>
        </r>
      </text>
    </comment>
    <comment ref="C27" authorId="1">
      <text>
        <r>
          <rPr>
            <b/>
            <sz val="8"/>
            <color indexed="81"/>
            <rFont val="Tahoma"/>
            <family val="2"/>
            <charset val="238"/>
          </rPr>
          <t xml:space="preserve">navratiloval:
</t>
        </r>
        <r>
          <rPr>
            <sz val="8"/>
            <color indexed="81"/>
            <rFont val="Tahoma"/>
            <family val="2"/>
            <charset val="238"/>
          </rPr>
          <t xml:space="preserve">52+1635 depozita
100+33 obce FV MK, MF
151+3
152+915
118+342 PO z do rez KB
178+1091 MF
194+1716 FV školáci
370+100729 zapojení přebytku
</t>
        </r>
      </text>
    </comment>
    <comment ref="C29" authorId="0">
      <text>
        <r>
          <rPr>
            <b/>
            <sz val="8"/>
            <color indexed="81"/>
            <rFont val="Tahoma"/>
            <family val="2"/>
            <charset val="238"/>
          </rPr>
          <t>Navrátilová Lenka:</t>
        </r>
        <r>
          <rPr>
            <sz val="8"/>
            <color indexed="81"/>
            <rFont val="Tahoma"/>
            <family val="2"/>
            <charset val="238"/>
          </rPr>
          <t xml:space="preserve">
360+navýš. SF pol. 5342 a 4134</t>
        </r>
      </text>
    </comment>
    <comment ref="C33" authorId="1">
      <text>
        <r>
          <rPr>
            <b/>
            <sz val="8"/>
            <color indexed="81"/>
            <rFont val="Tahoma"/>
            <family val="2"/>
            <charset val="238"/>
          </rPr>
          <t>navratiloval:</t>
        </r>
        <r>
          <rPr>
            <sz val="8"/>
            <color indexed="81"/>
            <rFont val="Tahoma"/>
            <family val="2"/>
            <charset val="238"/>
          </rPr>
          <t xml:space="preserve">
34+5 odvod š do rez
154+523 ref KŘ
162+320 odvod k do rez
193+32 poj kraj z
195+4599 odvod d do rez
251+328 z do rez
258+3198 d do rez
246+160 (90prodej+65pojistné)
288+2000 česká olymp.+400 obec Prostějov
318+8619 daň z příjmu právnických osob za kraj
331+2000 ČOV olymp.
363+375 dotace do rez
365+210 k do rez
366-100 š inv
402+926 do rez
407+485 ref
422+12021 d do rez
428+1100 k do rez</t>
        </r>
      </text>
    </comment>
    <comment ref="C34" authorId="1">
      <text>
        <r>
          <rPr>
            <b/>
            <sz val="8"/>
            <color indexed="81"/>
            <rFont val="Tahoma"/>
            <family val="2"/>
            <charset val="238"/>
          </rPr>
          <t>navratiloval:</t>
        </r>
        <r>
          <rPr>
            <sz val="8"/>
            <color indexed="81"/>
            <rFont val="Tahoma"/>
            <family val="2"/>
            <charset val="238"/>
          </rPr>
          <t xml:space="preserve">
34+5
79+10 poj š
80+500 k do rez
101+193 z náj
120+19 poj š
153+69 z náj
289+715 odvod d do rez
290-200 odvod sníž š
333+1000 š z inv do pr
</t>
        </r>
      </text>
    </comment>
    <comment ref="C35" authorId="0">
      <text>
        <r>
          <rPr>
            <b/>
            <sz val="8"/>
            <color indexed="81"/>
            <rFont val="Tahoma"/>
            <charset val="1"/>
          </rPr>
          <t>Navrátilová Lenka:</t>
        </r>
        <r>
          <rPr>
            <sz val="8"/>
            <color indexed="81"/>
            <rFont val="Tahoma"/>
            <charset val="1"/>
          </rPr>
          <t xml:space="preserve">
360+12 konsolidace
419+511 zapojení zůst r. 2010</t>
        </r>
      </text>
    </comment>
    <comment ref="C36" authorId="0">
      <text>
        <r>
          <rPr>
            <b/>
            <sz val="8"/>
            <color indexed="81"/>
            <rFont val="Tahoma"/>
            <family val="2"/>
            <charset val="238"/>
          </rPr>
          <t>Navrátilová Lenka:</t>
        </r>
        <r>
          <rPr>
            <sz val="8"/>
            <color indexed="81"/>
            <rFont val="Tahoma"/>
            <family val="2"/>
            <charset val="238"/>
          </rPr>
          <t xml:space="preserve">
369+23239 zapojení přebytku
457+798 vratky z r. 2010 Náměšť</t>
        </r>
      </text>
    </comment>
    <comment ref="C38" authorId="1">
      <text>
        <r>
          <rPr>
            <b/>
            <sz val="8"/>
            <color indexed="81"/>
            <rFont val="Tahoma"/>
            <family val="2"/>
            <charset val="238"/>
          </rPr>
          <t>navratiloval:</t>
        </r>
        <r>
          <rPr>
            <sz val="8"/>
            <color indexed="81"/>
            <rFont val="Tahoma"/>
            <family val="2"/>
            <charset val="238"/>
          </rPr>
          <t xml:space="preserve">
35-600 odvod z inv
81-480 š odvod z inv
423+200 š z inv na inv</t>
        </r>
      </text>
    </comment>
    <comment ref="C42" authorId="1">
      <text>
        <r>
          <rPr>
            <b/>
            <sz val="8"/>
            <color indexed="81"/>
            <rFont val="Tahoma"/>
            <family val="2"/>
            <charset val="238"/>
          </rPr>
          <t>navratiloval:</t>
        </r>
        <r>
          <rPr>
            <sz val="8"/>
            <color indexed="81"/>
            <rFont val="Tahoma"/>
            <family val="2"/>
            <charset val="238"/>
          </rPr>
          <t xml:space="preserve">
9+132000
31+4716071
76+1366
77+300
78+173
104+4566
110+54570
185+3987
186+2500
232+7818
239+5103
254+56
278+435
315+788
319+597
357+58950
367+82
413+15
</t>
        </r>
      </text>
    </comment>
    <comment ref="C43" authorId="1">
      <text>
        <r>
          <rPr>
            <b/>
            <sz val="8"/>
            <color indexed="81"/>
            <rFont val="Tahoma"/>
            <family val="2"/>
            <charset val="238"/>
          </rPr>
          <t>navratiloval:</t>
        </r>
        <r>
          <rPr>
            <sz val="8"/>
            <color indexed="81"/>
            <rFont val="Tahoma"/>
            <family val="2"/>
            <charset val="238"/>
          </rPr>
          <t xml:space="preserve">
56+2400(s+z)
187+2000 (s+z)
192+464
322+1500 (s+z)</t>
        </r>
      </text>
    </comment>
    <comment ref="C44" authorId="1">
      <text>
        <r>
          <rPr>
            <b/>
            <sz val="8"/>
            <color indexed="81"/>
            <rFont val="Tahoma"/>
            <family val="2"/>
            <charset val="238"/>
          </rPr>
          <t>navratiloval:</t>
        </r>
        <r>
          <rPr>
            <sz val="8"/>
            <color indexed="81"/>
            <rFont val="Tahoma"/>
            <family val="2"/>
            <charset val="238"/>
          </rPr>
          <t xml:space="preserve">
105+42
117+514
157+1486
159+422
233+42
249+1122
283+1439
284+4884
326+441
411+90
412+421</t>
        </r>
      </text>
    </comment>
    <comment ref="C45" authorId="0">
      <text>
        <r>
          <rPr>
            <b/>
            <sz val="8"/>
            <color indexed="81"/>
            <rFont val="Tahoma"/>
            <family val="2"/>
            <charset val="238"/>
          </rPr>
          <t>Navrátilová Lenka:</t>
        </r>
        <r>
          <rPr>
            <sz val="8"/>
            <color indexed="81"/>
            <rFont val="Tahoma"/>
            <family val="2"/>
            <charset val="238"/>
          </rPr>
          <t xml:space="preserve">
279+6
282+998
361+50</t>
        </r>
      </text>
    </comment>
    <comment ref="C46" authorId="1">
      <text>
        <r>
          <rPr>
            <b/>
            <sz val="8"/>
            <color indexed="81"/>
            <rFont val="Tahoma"/>
            <family val="2"/>
            <charset val="238"/>
          </rPr>
          <t>navratiloval:</t>
        </r>
        <r>
          <rPr>
            <sz val="8"/>
            <color indexed="81"/>
            <rFont val="Tahoma"/>
            <family val="2"/>
            <charset val="238"/>
          </rPr>
          <t xml:space="preserve">
54+170
116+23
321+18
327+120
355+7
409+998
410+27
</t>
        </r>
      </text>
    </comment>
    <comment ref="C47" authorId="1">
      <text>
        <r>
          <rPr>
            <b/>
            <sz val="8"/>
            <color indexed="81"/>
            <rFont val="Tahoma"/>
            <family val="2"/>
            <charset val="238"/>
          </rPr>
          <t>navratiloval:</t>
        </r>
        <r>
          <rPr>
            <sz val="8"/>
            <color indexed="81"/>
            <rFont val="Tahoma"/>
            <family val="2"/>
            <charset val="238"/>
          </rPr>
          <t xml:space="preserve">
109+208570</t>
        </r>
      </text>
    </comment>
    <comment ref="C48" authorId="1">
      <text>
        <r>
          <rPr>
            <b/>
            <sz val="8"/>
            <color indexed="81"/>
            <rFont val="Tahoma"/>
            <family val="2"/>
            <charset val="238"/>
          </rPr>
          <t>navratiloval:</t>
        </r>
        <r>
          <rPr>
            <sz val="8"/>
            <color indexed="81"/>
            <rFont val="Tahoma"/>
            <family val="2"/>
            <charset val="238"/>
          </rPr>
          <t xml:space="preserve">
27+30 volby
106+181 sčítání
112+30 volby
131+895 zahraniční spolupráce
156+5381 hasiči
285+47 lim k
320+30 volby
360+450 koor
398+107 radon osr</t>
        </r>
      </text>
    </comment>
    <comment ref="C49" authorId="1">
      <text>
        <r>
          <rPr>
            <b/>
            <sz val="8"/>
            <color indexed="81"/>
            <rFont val="Tahoma"/>
            <family val="2"/>
            <charset val="238"/>
          </rPr>
          <t>navratiloval:</t>
        </r>
        <r>
          <rPr>
            <sz val="8"/>
            <color indexed="81"/>
            <rFont val="Tahoma"/>
            <family val="2"/>
            <charset val="238"/>
          </rPr>
          <t xml:space="preserve">
188+715
287+1389
330+3336
415+12021
</t>
        </r>
      </text>
    </comment>
    <comment ref="C50" authorId="1">
      <text>
        <r>
          <rPr>
            <b/>
            <sz val="8"/>
            <color indexed="81"/>
            <rFont val="Tahoma"/>
            <family val="2"/>
            <charset val="238"/>
          </rPr>
          <t>navratiloval:</t>
        </r>
        <r>
          <rPr>
            <sz val="8"/>
            <color indexed="81"/>
            <rFont val="Tahoma"/>
            <family val="2"/>
            <charset val="238"/>
          </rPr>
          <t xml:space="preserve">
55+166
158+320 EHP
189+4599 NF
196+22823 SFDI
324+210 EHP
325+485 EK
359+165 NF
420-82 viz RZ 325 EK</t>
        </r>
      </text>
    </comment>
    <comment ref="C51" authorId="1">
      <text>
        <r>
          <rPr>
            <b/>
            <sz val="8"/>
            <color indexed="81"/>
            <rFont val="Tahoma"/>
            <family val="2"/>
            <charset val="238"/>
          </rPr>
          <t>navratiloval:</t>
        </r>
        <r>
          <rPr>
            <sz val="8"/>
            <color indexed="81"/>
            <rFont val="Tahoma"/>
            <family val="2"/>
            <charset val="238"/>
          </rPr>
          <t xml:space="preserve">
10+414310 zůst. EIB
118+14427 zůst. KB
149-346 snížení zůstatku EIB</t>
        </r>
      </text>
    </comment>
    <comment ref="C52" authorId="1">
      <text>
        <r>
          <rPr>
            <b/>
            <sz val="8"/>
            <color indexed="81"/>
            <rFont val="Tahoma"/>
            <family val="2"/>
            <charset val="238"/>
          </rPr>
          <t>navratiloval:</t>
        </r>
        <r>
          <rPr>
            <sz val="8"/>
            <color indexed="81"/>
            <rFont val="Tahoma"/>
            <family val="2"/>
            <charset val="238"/>
          </rPr>
          <t xml:space="preserve">
17+895
18+38072
19+11709
20+17769
21+114601
22+1741
23+974
24+1041
25+5767
26+795
32+195
33+2
57+386
102+460
103+1012
108+168
111+2040
114+301
115+3250
119+7
123+2104
160+126
161+320
180+2 dobropis GG
190+57392
191+19131
230+138
231+485
240+14492
280+3038
281+1225
323+379
328+22
329+6193
356+14948
362+10
364+469
397+13193
401+23557
406+1052
408+1091
414+700
416+1127
417+8288
418+4753
456+13030
</t>
        </r>
      </text>
    </comment>
    <comment ref="C54" authorId="1">
      <text>
        <r>
          <rPr>
            <b/>
            <sz val="8"/>
            <color indexed="81"/>
            <rFont val="Tahoma"/>
            <family val="2"/>
            <charset val="238"/>
          </rPr>
          <t xml:space="preserve">navratiloval:
</t>
        </r>
        <r>
          <rPr>
            <sz val="8"/>
            <color indexed="81"/>
            <rFont val="Tahoma"/>
            <family val="2"/>
            <charset val="238"/>
          </rPr>
          <t>52+1635 depozita
100+33 obce FV MK, MF
151+3
152+915
118+342 PO z do rez KB
178+1091 MF
181+150 odvod rozp.kázeň GG
194+1716 FV školáci
332+3 odvod rozp.kázeň š
370+100729 zapojení přebytku</t>
        </r>
      </text>
    </comment>
    <comment ref="C56" authorId="0">
      <text>
        <r>
          <rPr>
            <b/>
            <sz val="8"/>
            <color indexed="81"/>
            <rFont val="Tahoma"/>
            <family val="2"/>
            <charset val="238"/>
          </rPr>
          <t>Navrátilová Lenka:</t>
        </r>
        <r>
          <rPr>
            <sz val="8"/>
            <color indexed="81"/>
            <rFont val="Tahoma"/>
            <family val="2"/>
            <charset val="238"/>
          </rPr>
          <t xml:space="preserve">
360+navýš. SF pol. 5342 a 4134</t>
        </r>
      </text>
    </comment>
  </commentList>
</comments>
</file>

<file path=xl/sharedStrings.xml><?xml version="1.0" encoding="utf-8"?>
<sst xmlns="http://schemas.openxmlformats.org/spreadsheetml/2006/main" count="4196" uniqueCount="513">
  <si>
    <t xml:space="preserve"> -Rozpočtová změna 320/11</t>
  </si>
  <si>
    <t>druh rozpočtové změny: zapojení nových prostředků do rozpočtu</t>
  </si>
  <si>
    <t>poskytovatel: Ministerstvo financí</t>
  </si>
  <si>
    <t xml:space="preserve">důvod: neinvestiční dotace ze státního rozpočtu ČR na rok 2011, poskytnutá na základě rozhodnutí Ministerstva financí ČR č.j.: 12/48 657/2011-121 ze dne 1.6.2011 ve výši            30 000,- Kč na zajištění výdajů vzniklých Olomouckému kraji v souvislosti s konáním nových a dodatečných voleb do zastupitelstev obcí Žákovice a Řídeč na činnost krajského úřadu. </t>
  </si>
  <si>
    <t>PŘÍJMY</t>
  </si>
  <si>
    <t>Odbor ekonomický</t>
  </si>
  <si>
    <t>ORJ - 07</t>
  </si>
  <si>
    <t>UZ</t>
  </si>
  <si>
    <t>ORG</t>
  </si>
  <si>
    <t xml:space="preserve">§ </t>
  </si>
  <si>
    <t>položka</t>
  </si>
  <si>
    <t>částka v Kč</t>
  </si>
  <si>
    <t>4111 - Neinvestiční přijaté transfery z VPS SR</t>
  </si>
  <si>
    <t>celkem</t>
  </si>
  <si>
    <t>VÝDAJE</t>
  </si>
  <si>
    <t>Kancelář ředitele</t>
  </si>
  <si>
    <t>ORJ - 03</t>
  </si>
  <si>
    <t>5169 - Nákup ostatních služeb</t>
  </si>
  <si>
    <t xml:space="preserve"> -Rozpočtová změna 321/11</t>
  </si>
  <si>
    <t>důvod: neinvestiční dotace ze státního rozpočtu ČR na rok 2011, poskytnutá na základě rozhodnutí Ministerstva financí ČR č.j.: 12/43 504/2011-121 ze dne 25.5.2011 ve výši            18 081,- Kč na náhradu škod způsobených bobrem evropským ohryzem ovocných stromů na pozemcích ve vlastnictví pí. Marie Bendové, Mladeč, a pí. Jany Tylové, Litovel, za období od 1.2.2011 do 9.3.2011.</t>
  </si>
  <si>
    <t>4111 - Neinvestiční přijaté transfery ze SR</t>
  </si>
  <si>
    <t>Odbor životního prostředí a zemědělství</t>
  </si>
  <si>
    <t>ORJ - 09</t>
  </si>
  <si>
    <t>5192 - Poskyt. neinv. příspěvky a náhrady</t>
  </si>
  <si>
    <t xml:space="preserve"> -Rozpočtová změna 322/11</t>
  </si>
  <si>
    <t>poskytovatel: Ministerstvo práce a sociálních věcí</t>
  </si>
  <si>
    <t>důvod: neinvestiční dotace ze státního rozpočtu ČR na rok 2011, poskytnutá na základě dopisu Ministerstva práce a sociálních věcí ČR č.j.: 2011/42749-214 ze dne 2.6.2011 v celkové výši 1 500 000,- Kč k zajištění výplaty státního příspěvku pro zřizovatele zařízení pro děti vyžadující okamžitou pomoc (příspěvkové organizace Sdružená zařízení pro péči o dítě v Olomouci, Dětské centrum Pavučinka Šumperk a Středisko sociální prevence Olomouc) podle § 42g a násl. zákona č. 359/1999 Sb., o sociálně - právní ochraně dětí na období červen až srpen 2011.</t>
  </si>
  <si>
    <t>4116 - Ostatní neinv. přijaté transfery ze SR</t>
  </si>
  <si>
    <t>Odbor sociálních věcí</t>
  </si>
  <si>
    <t>ORJ - 11</t>
  </si>
  <si>
    <t>5331 - Neinvestiční příspěvky zřízeným PO</t>
  </si>
  <si>
    <t>Odbor zdravotnictví</t>
  </si>
  <si>
    <t>ORJ - 14</t>
  </si>
  <si>
    <t>5901 - Nespecifikované rezervy</t>
  </si>
  <si>
    <t xml:space="preserve"> -Rozpočtová změna 323/11</t>
  </si>
  <si>
    <t>druh rozpočtové změny: zapojení prostředků do rozpočtu</t>
  </si>
  <si>
    <t>důvod: odbor investic a evropských programů požádal ekonomický odbor dne 8.6.2011 o provedení rozpočtové změny. Důvodem navrhované změny je zapojení finančních prostředků do rozpočtu odboru investic a evropských programů v celkové výši 378 898,28 Kč. Finanční prostředky byly poukázány na účet Olomouckého kraje jako neinvestiční dotace z Ministerstva práce a sociálních věcí na spolufinancování projektu "Zajištění integrace příslušníků romských komunit" v rámci Operačního programu Lidské zdroje a zaměstnanost.</t>
  </si>
  <si>
    <t>Odbor investic a evropských programů - OP LZZ</t>
  </si>
  <si>
    <t>ORJ - 64</t>
  </si>
  <si>
    <t>5011 - Platy zaměstnanců v prac. poměru</t>
  </si>
  <si>
    <t>5021 - Ostatní osobní výdaje</t>
  </si>
  <si>
    <t>5031 - Povinné pojistné na sociální zabezp.</t>
  </si>
  <si>
    <t>5032 - Povinné pojistné na veř. zdravotní poj.</t>
  </si>
  <si>
    <t>5166 - Konzultační, porad. a právní služby</t>
  </si>
  <si>
    <t xml:space="preserve"> -Rozpočtová změna 324/11</t>
  </si>
  <si>
    <t>poskytovatel: Ministerstvo financí - Národní fond</t>
  </si>
  <si>
    <t>důvod: odbor kultury a památkové péče požádal ekonomický odbor dne 1.6.2011 o provedení rozpočtové změny. Důvodem navrhované změny je zapojení finančních prostředků do rozpočtu Olomouckého kraje ve výši 209 993,78 Kč. Finanční prostředky byly poukázány na účet Olomouckého kraje z Ministerstva financí - Národního fondu jako neinvestiční dotace pro příspěvkovou organizaci Vědecká knihovna v Olomouci na projekt "DIGIMON", spolufinancovaný v rámci Finančního mechanismu EHP/Norska.</t>
  </si>
  <si>
    <t>4118 - Neinvestiční převody z Národ. fondu</t>
  </si>
  <si>
    <t>Odbor kultury a památkové péče</t>
  </si>
  <si>
    <t>ORJ - 13</t>
  </si>
  <si>
    <t xml:space="preserve"> -Rozpočtová změna 325/11</t>
  </si>
  <si>
    <t>poskytovatel: Evropská komise</t>
  </si>
  <si>
    <t>důvod: odbor sociálních věcí požádal ekonomický odbor dne 6.6.2011 o provedení rozpočtové změny. Důvodem navrhované změny je zapojení finančních prostředků do rozpočtu Olomouckého kraje ve výši 485 273,- Kč. Finanční prostředky budou poukázány na účet Olomouckého kraje z Evropské komise jako neinvestiční dotace na projekt v oblasti sociální "Dobrovolnické možnosti podpory seniorů a sociálně vyloučených občanů v EU" v rámci programu Evropa pro občany.</t>
  </si>
  <si>
    <t>4153 - Neinv. transfery přijaté od Evropské unie</t>
  </si>
  <si>
    <t>Odbor investic a evropských programů - ROP</t>
  </si>
  <si>
    <t>ORJ - 59</t>
  </si>
  <si>
    <t>5532 - Ostatní neinv. transfery do zahraničí</t>
  </si>
  <si>
    <t xml:space="preserve">5139 - Nákup materiálu j. n. </t>
  </si>
  <si>
    <t>5164 - Nájemné</t>
  </si>
  <si>
    <t>5173 - Cestovné (tuzemské i zahraniční)</t>
  </si>
  <si>
    <t>5175 - Pohoštění</t>
  </si>
  <si>
    <t>5142 - Realizované kurzové ztráty</t>
  </si>
  <si>
    <t xml:space="preserve"> -Rozpočtová změna 326/11</t>
  </si>
  <si>
    <t xml:space="preserve">důvod: neinvestiční dotace ze státního rozpočtu ČR na rok 2011, poskytnutá na základě rozhodnutí Ministerstva financí ČR č.j.: 12/48 407/2011-121 ze dne 10.6.2011 ve výši          441 131,30 Kč na úhradu doložených nákladů spojených s činností uvedenou v § 45 odst. 1 zákona č. 258/2000 Sb., o ochraně veřejného zdraví za I. čtvrtletí 2011 (náklady spojené s preventivními opatřeními zabraňujícími vzniku, rozvoji a šíření onemocnění tuberkulózou). </t>
  </si>
  <si>
    <t xml:space="preserve"> -Rozpočtová změna 327/11</t>
  </si>
  <si>
    <t>důvod: neinvestiční dotace ze státního rozpočtu ČR na rok 2011, poskytnutá na základě rozhodnutí Ministerstva financí ČR č.j.: 12/48 391/2011-121 ze dne 9.6.2011 ve výši            120 087,- Kč na náhradu škod způsobených bobrem evropským na dřevinách na pozemcích obhospodařovaných státním podnikem Povodí Moravy, s. p., za období od 1.1.2011 do 1.4.2011.</t>
  </si>
  <si>
    <t xml:space="preserve"> -Rozpočtová změna 328/11</t>
  </si>
  <si>
    <t>poskytovatel: Ministerstvo pro místní rozvoj</t>
  </si>
  <si>
    <t>důvod: odbor investic a evropských programů požádal ekonomický odbor dne 1.6.2011 o provedení rozpočtové změny. Důvodem navrhované změny je zapojení finančních prostředků do rozpočtu Olomouckého kraje ve výši 22 239,22 Kč. Finanční prostředky byly připsány na účet Olomouckého kraje na financování projektu "Kulturní dědictví - společná úloha", spolufinancovaného v rámci Operačního programu Přeshraniční spolupráce ČR - Polsko.</t>
  </si>
  <si>
    <t xml:space="preserve"> -Rozpočtová změna 329/11</t>
  </si>
  <si>
    <t>poskytovatel: Ministerstvo školství, mládeže a tělovýchovy</t>
  </si>
  <si>
    <t>důvod: odbor investic a evropských programů požádal ekonomický odbor dne 14.6.2011 o provedení rozpočtové změny. Důvodem navrhované změny je zapojení dotace z Ministerstva školství, mládeže a tělovýchovy ČR v celkové výši 6 193 009,71 Kč. Finanční prostředky byly poukázány na účet Olomouckého kraje z Řídícího orgánu přes rozpočtovou kapitolu Ministerstva školství, mládeže a tělovýchovy na globální grant v rámci Operačního programu Vzdělávání pro konkurenceschopnost "Další vzdělávání pracovníků škol a školských zařízení v Olomouckém kraji".</t>
  </si>
  <si>
    <t>Odbor investic a evropských programů - GG</t>
  </si>
  <si>
    <t>ORJ - 58</t>
  </si>
  <si>
    <t>4116 - Ostatní neinv. přij. transf. ze SR</t>
  </si>
  <si>
    <t>5213 - Neinv. transfery nefin. pod. subj. - PO</t>
  </si>
  <si>
    <t>5221 - Neinvest. transfery obec. prosp. spol.</t>
  </si>
  <si>
    <t>5222 - Neinvest. transfery občan. sdružením</t>
  </si>
  <si>
    <t>5336 - Neinvestiční dotace zřízeným PO</t>
  </si>
  <si>
    <t>5332 - Neinvest. transfery vysokým školám</t>
  </si>
  <si>
    <t xml:space="preserve"> -Rozpočtová změna 330/11</t>
  </si>
  <si>
    <t>poskytovatel: Regionální rada regionu soudržnosti Střední Morava</t>
  </si>
  <si>
    <t>důvod: odbor investic a evropských programů požádal ekonomický odbor dne 13.6.2011 o provedení rozpočtové změny. Důvodem navrhované změny je zapojení finančních prostředků do rozpočtu Olomouckého kraje v celkové výši 3 335 993,64 Kč. Finanční prostředky byly poukázány na účet Olomouckého kraje jako investiční dotace od Regionální rady regionu soudržnosti Střední Morava na rok 2011 na projekt v oblasti dopravy "Silnice III/44311 Dolany - průtah, I. etapa" v rámci ROP Střední Morava a budou použity na spolufinancování dalších projektů z půjčky EIB.</t>
  </si>
  <si>
    <t>ORJ - 50</t>
  </si>
  <si>
    <t>4223 - Invest. přijaté transfery od region. rad</t>
  </si>
  <si>
    <t xml:space="preserve"> -Rozpočtová změna 331/11</t>
  </si>
  <si>
    <t>důvod: odbor školství, mládeže a tělovýchovy požádal ekonomický odbor dne 13.6.2011 o provedení rozpočtové změny. Důvodem navrhované změny je zapojení finančních prostředků do rozpočtu odboru školství, mládeže a tělovýchovy ve výši 2 000 000,- Kč. Finanční prostředky budou poukázány na účet Olomouckého kraje od Českého olympijského výboru a budou použity na zajištění úhrad nákladů na přípravu a pořádání akce "Hry V. letní olympiády dětí a mládeže 2011 v Olomouckém kraji".</t>
  </si>
  <si>
    <t>Odbor školství, mládeže a tělovýchovy</t>
  </si>
  <si>
    <t>ORJ - 10</t>
  </si>
  <si>
    <t>2324 - Přijaté nekapitál. příspěvky a náhrady</t>
  </si>
  <si>
    <t xml:space="preserve"> -Rozpočtová změna 332/11</t>
  </si>
  <si>
    <t>důvod: odbor školství, mládeže a tělovýchovy požádal ekonomický odbor dne 31.5.2011 o provedení rozpočtové změny. Důvodem navrhované změny je zvýšení finančních prostředků Olomouckého kraje ve výši 2 992,- Kč. Finanční prostředky byly poukázány na účet Olomouckého kraje jako odvod za porušení rozpočtové kázně za rok 2010 od Mateřské školy Domašov nad Bystřicí a musí být dle rozhodnutí č.j. 374/2010-26 ze dne 18.1.2010, č.j. 6600/2010-26 ze dne 26.3.2010, č.j. 15 984/2010-26 ze dne 25.6.2010, č.j. 23 440/2010-26 ze dne 21.9.2010, č.j. 27 985/2010-26 ze dne 5.11.2010 a č.j. 19 874/2010-26 ze dne 7.12.2010 odeslány na účet Ministerstva školství, mládeže a tělovýchovy do 20.7.2011.</t>
  </si>
  <si>
    <t>2212 - Sankční platby přijaté od jiných subjektů</t>
  </si>
  <si>
    <t>5364 - Vratky veř. rozp. ústř. úrovně transferů</t>
  </si>
  <si>
    <t xml:space="preserve"> -Rozpočtová změna 333/11</t>
  </si>
  <si>
    <t>2122 - Odvody příspěvkových organizací</t>
  </si>
  <si>
    <t xml:space="preserve"> -Rozpočtová změna 334/11</t>
  </si>
  <si>
    <t>druh rozpočtové změny: vnitřní rozpočtová změna - přesun mezi jednotlivými položkami, paragrafy a odbory ekonomickým a investic a evropských programů</t>
  </si>
  <si>
    <t>důvod: odbor investic a evropských programů požádal ekonomický odbor dne 9.6.2011 o provedení rozpočtové změny. Důvodem navrhované změny je převedení finančních prostředků z odboru ekonomického na odbor investic a evropských programů v celkové výši 12 156 200,- Kč. Finanční prostředky budou použity na předfinancování výdajů projektů z oblasti sociální "Realizace energeticky úsporných opatření - DD Kobylá nad Vidnávkou" a "Revitalizace území areálu staré nemocnice v Prostějově II.etapa" a z oblasti školství "Realizace energeticky úsporných opatření - SP3 a OA Uničov a ZŠ a DD Zábřeh", prostředky budou čerpány z úvěrového rámce na základě úvěrové smlouvy s Evropskou investiční bankou.</t>
  </si>
  <si>
    <t>5171 - Opravy a udržování</t>
  </si>
  <si>
    <t>6121 - Budovy, haly a stavby</t>
  </si>
  <si>
    <t xml:space="preserve"> -Rozpočtová změna 335/11</t>
  </si>
  <si>
    <t>druh rozpočtové změny: vnitřní rozpočtová změna - přesun mezi jednotlivými položkami, paragrafy a odbory ekonomickým a školství, mládeže a tělovýchovy</t>
  </si>
  <si>
    <t>důvod: odbor školství, mládeže a tělovýchovy požádal ekonomický odbor dne 13.6.2011 o provedení rozpočtové změny. Důvodem navrhované změny je převedení finančních prostředků z rozpočtu Olomouckého kraje na odbor školství, mládeže a tělovýchovy ve výši 1 000 000,- Kč. Finanční prostředky budou použity na poskytnutí příspěvku Českému olympijskému výboru na podporu projektu "Žijeme Londýnem", na základě usnesení Rady Olomouckého kraje č. UR/67/37/2011 ze dne 7.6.2011.</t>
  </si>
  <si>
    <t xml:space="preserve"> -Rozpočtová změna 336/11</t>
  </si>
  <si>
    <t>druh rozpočtové změny: vnitřní rozpočtová změna - přesun mezi jednotlivými položkami, paragrafy a odbory ekonomickým a kultury a památkové péče</t>
  </si>
  <si>
    <t>důvod: odbor kultury a památkové péče požádal ekonomický odbor dne 9.6.2011 o provedení rozpočtové změny. Důvodem navrhované změny je převedení finančních prostředků z rozpočtu Olomouckého kraje na odbor kultury a památkové péče ve výši                 60 000,- Kč. Finanční prostředky budou použity na poskytnutí příspěvku Národnímu památkovému ústavu, územnímu odbornému pracovišti  v Olomouci, na financování zpracování projektové dokumentace a provedení nasvětlovací zkoušky slavnostního nasvětlení Hradu Bouzova a jeho přístupové cesty, na základě usnesení Rady Olomouckého kraje č. UR/67/60/2011 ze dne 7.6.2011.</t>
  </si>
  <si>
    <t>6359 - Investiční transfery ostatním PO</t>
  </si>
  <si>
    <t xml:space="preserve"> -Rozpočtová změna 337/11</t>
  </si>
  <si>
    <t>druh rozpočtové změny: vnitřní rozpočtová změna - přesun mezi jednotlivými položkami, paragrafy v rámci odboru ekonomického</t>
  </si>
  <si>
    <t>důvod: odbor ekonomický požádal dne 15.6.2011 o provedení rozpočtové změny. Důvodem navrhované změny je přesun finančních prostředků v rámci odboru ekonomického ve výši                2 235 500,- Kč. Finanční prostředky budou použity na navýšení částky pro poskytnutí finančních příspěvků do výše 25 tis. Kč na základě usnesení Rady Olomouckého kraje č. UR/67/18/2011 ze dne 7.6.2011.</t>
  </si>
  <si>
    <t>5229 - Ostat. neinv.transfery nezisk. a p. org.</t>
  </si>
  <si>
    <t xml:space="preserve"> -Rozpočtová změna 338/11</t>
  </si>
  <si>
    <t>druh rozpočtové změny: vnitřní rozpočtová změna - přesun mezi jednotlivými položkami, paragrafy a odbory ekonomickým a životního prostředí a zemědělství</t>
  </si>
  <si>
    <t>důvod: odbor životního prostředí a zemědělství požádal ekonomický odbor dne 13.6.2011 o provedení rozpočtové změny. Důvodem navrhované změny je převedení finančních prostředků z odboru ekonomického na odbor životního prostředí a zemědělství v celkové výši 105 000,- Kč. Finanční prostředky budou použity na pokrytí 5 žádostí o finanční příspěvek do výše 25 tis. Kč, na základě usnesení Rady Olomouckého kraje č. UR/67/18/2011 ze dne 7.6.2011.</t>
  </si>
  <si>
    <t>5222 - Neinvestiční transfery občans. sdruž.</t>
  </si>
  <si>
    <t>5493 - Účel. neinvest. transfery nepodnik. FO</t>
  </si>
  <si>
    <t xml:space="preserve"> -Rozpočtová změna 339/11</t>
  </si>
  <si>
    <t>druh rozpočtové změny: vnitřní rozpočtová změna - přesun mezi jednotlivými položkami, paragrafy a odbory ekonomickým a sociálních věcí</t>
  </si>
  <si>
    <t>důvod: odbor sociálních věcí požádal ekonomický odbor dne 9.6.2011 o provedení rozpočtové změny. Důvodem navrhované změny je převedení finančních prostředků z odboru ekonomického na odbor sociálních věcí v celkové výši 160 000,- Kč. Finanční prostředky budou použity na pokrytí 8 žádostí o finanční příspěvek do výše 25 tis. Kč, na základě usnesení Rady Olomouckého kraje č. UR/67/18/2011 ze dne 7.6.2011.</t>
  </si>
  <si>
    <t xml:space="preserve"> -Rozpočtová změna 340/11</t>
  </si>
  <si>
    <t>důvod: odbor školství, mládeže a tělovýchovy požádal ekonomický odbor dne 13.6.2011 o provedení rozpočtové změny. Důvodem navrhované změny je převedení finančních prostředků z odboru ekonomického na odbor školství, mládeže a tělovýchovy v celkové výši 1 199 600,- Kč. Finanční prostředky budou použity na pokrytí 49 žádostí o finanční příspěvek do výše 25 tis. Kč, na základě usnesení Rady Olomouckého kraje č. UR/67/18/2011 ze dne 7.6.2011.</t>
  </si>
  <si>
    <t xml:space="preserve"> -Rozpočtová změna 341/11</t>
  </si>
  <si>
    <t>důvod: odbor kultury a památkové péče požádal ekonomický odbor dne 10.6.2011 o provedení rozpočtové změny. Důvodem navrhované změny je převedení finančních prostředků z odboru ekonomického na odbor kultury a památkové péče v celkové výši             555 000,- Kč. Finanční prostředky budou použity na pokrytí 25 žádostí o finanční příspěvek do výše 25 tis. Kč, na základě usnesení Rady Olomouckého kraje č. UR/67/18/2011 ze dne 7.6.2011.</t>
  </si>
  <si>
    <t>5223 - Neinv. transfery církvím a nábož. spol.</t>
  </si>
  <si>
    <t>5321 - Neinvestiční transfery obcím</t>
  </si>
  <si>
    <t>5212 - Neinv. transfery nefin. pod. subj. - FO</t>
  </si>
  <si>
    <t xml:space="preserve"> -Rozpočtová změna 342/11</t>
  </si>
  <si>
    <t>druh rozpočtové změny: vnitřní rozpočtová změna - přesun mezi jednotlivými položkami, paragrafy a odbory ekonomickým a kancelář hejtmana</t>
  </si>
  <si>
    <t>důvod: kancelář hejtmana požádala ekonomický odbor dne 8.6.2011 o provedení rozpočtové změny. Důvodem navrhované změny je převedení finančních prostředků z odboru ekonomického na odbor kancelář hejtmana v celkové výši 195 000,- Kč. Finanční prostředky budou použity na pokrytí 8 žádostí o finanční příspěvek do výše 25 tis. Kč, na základě usnesení Rady Olomouckého kraje č. UR/67/18/2011 ze dne 7.6.2011.</t>
  </si>
  <si>
    <t>Kancelář hejtmana</t>
  </si>
  <si>
    <t>ORJ - 02</t>
  </si>
  <si>
    <t xml:space="preserve"> -Rozpočtová změna 343/11</t>
  </si>
  <si>
    <t>druh rozpočtové změny: vnitřní rozpočtová změna - přesun mezi jednotlivými položkami, paragrafy a odbory ekonomickým a zdravotnictví</t>
  </si>
  <si>
    <t>důvod: odbor zdravotnictví požádal ekonomický odbor dne 14.6.2011 o provedení rozpočtové změny. Důvodem navrhované změny je převedení finančních prostředků z odboru ekonomického na odbor zdravotnictví ve výši 15 000,- Kč. Finanční prostředky budou použity na pokrytí žádosti o finanční příspěvek do výše 25 tis. Kč, na základě usnesení Rady Olomouckého kraje č. UR/67/18/2011 ze dne 7.6.2011.</t>
  </si>
  <si>
    <t xml:space="preserve"> -Rozpočtová změna 344/11</t>
  </si>
  <si>
    <t>druh rozpočtové změny: vnitřní rozpočtová změna - přesun mezi jednotlivými položkami, paragrafy a odbory investic a evropských programů a majetkovým a právním</t>
  </si>
  <si>
    <t>důvod: odbor investic a evropských programů požádal ekonomický odbor dne 25.5.2011 o provedení rozpočtové změny. Důvodem navrhované změny je převedení finančních prostředků z odboru investic a evropských programů na odbor majetkový a právní ve výši 200 000,- Kč. Finanční prostředky budou použity na úhradu upřesněných nákladů investiční akce v oblasti dopravy "Vypořádání staveb po jejich dokončení z minul. let - výkupy pozemků".</t>
  </si>
  <si>
    <t>Odbor investic a evropských programů</t>
  </si>
  <si>
    <t>ORJ - 17</t>
  </si>
  <si>
    <t>oblast dopravy</t>
  </si>
  <si>
    <t>v tis. Kč</t>
  </si>
  <si>
    <t>částka</t>
  </si>
  <si>
    <t>Odbor majetkový a právní</t>
  </si>
  <si>
    <t>ORJ - 04</t>
  </si>
  <si>
    <t>6130 - Pozemky</t>
  </si>
  <si>
    <t xml:space="preserve"> -Rozpočtová změna 345/11</t>
  </si>
  <si>
    <t>druh rozpočtové změny: vnitřní rozpočtová změna - přesun mezi jednotlivými položkami, paragrafy v rámci kanceláře hejtmana</t>
  </si>
  <si>
    <t>důvod: kancelář hejtmana požádala ekonomický odbor dne 9.6.2011 o provedení rozpočtové změny. Důvodem navrhované změny je přesun finančních prostředků v rámci odboru kancelář hejtmana ve výši 125 000,- Kč. Finanční prostředky budou použity na poskytnutí finančního příspěvku pro jednotky sborů dobrovolných hasičů města Uničov, jedná se pouze o přesun z neinvestičního na investiční příspěvek.</t>
  </si>
  <si>
    <t>6341 - Investiční transfery obcím</t>
  </si>
  <si>
    <t xml:space="preserve"> -Rozpočtová změna 346/11</t>
  </si>
  <si>
    <t>důvod: kancelář hejtmana požádala ekonomický odbor dne 13.6.2011 o provedení rozpočtové změny. Důvodem navrhované změny je přesun finančních prostředků v rámci odboru kancelář hejtmana ve výši 118,- Kč. Finanční prostředky budou použity na dofinancování poskytnutí půjčky pro Sdružení cestovního ruchu Střední Morava, schválené usnesením Zastupitelstva Olomouckého kraje č. UZ/19/8/2011 ze dne 22.4.2011.</t>
  </si>
  <si>
    <t>5229 - Ostat. neinv. transfery nezisk. a p. org.</t>
  </si>
  <si>
    <t>5629 - Ost. neinv. půjč. prostř. nez. a pod. org.</t>
  </si>
  <si>
    <t xml:space="preserve"> -Rozpočtová změna 347/11</t>
  </si>
  <si>
    <t>druh rozpočtové změny: vnitřní rozpočtová změna - přesun mezi jednotlivými položkami, paragrafy v rámci odboru životního prostředí a zemědělství</t>
  </si>
  <si>
    <t>důvod: odbor životního prostředí a zemědělství požádal ekonomický odbor dne 13.6.2011 o provedení rozpočtové změny. Důvodem navrhované změny je přesun finančních prostředků v rámci odboru životního prostředí a zemědělství v celkové výši 469 815,- Kč. Finanční prostředky budou použity na poskytnutí finančních příspěvků na hospodaření v lesích pro fyzické osoby a právnické osoby, v souladu s "Pravidly pro poskytování finančních příspěvků na hospodaření v lesích na území Olomouckého kraje v roce 2007 - 2013 a způsobu kontroly jejich využití", na základě usnesení Rady Olomouckého kraje č. UR/62/58/2011 ze dne 29.3.2011, č. UR/66/45/2011 ze dne 24.5.2011 a na základě usnesení Zastupitelstva Olomouckého kraje č. UZ/19/35/2011 ze dne 22.4.2011.</t>
  </si>
  <si>
    <t xml:space="preserve"> -Rozpočtová změna 348/11</t>
  </si>
  <si>
    <t>druh rozpočtové změny: vnitřní rozpočtová změna - přesun mezi jednotlivými položkami, paragrafy v rámci odboru školství, mládeže a tělovýchovy</t>
  </si>
  <si>
    <t>důvod: odbor školství, mládeže a tělovýchovy požádal ekonomický odbor dne 13.6.2011 o provedení rozpočtové změny. Důvodem navrhované změny je přesun finančních prostředků v rámci odboru školství, mládeže a tělovýchovy ve výši 18 876,- Kč. Finanční prostředky budou použity na financování nákupu tyčí na zahajovací a medailové ceremoniály v rámci akce "Hry V. letní olympiády dětí a mládeže 2011 v Olomouckém kraji".</t>
  </si>
  <si>
    <t xml:space="preserve"> -Rozpočtová změna 349/11</t>
  </si>
  <si>
    <t>druh rozpočtové změny: vnitřní rozpočtová změna - přesun mezi jednotlivými položkami, paragrafy v rámci odboru investic a evropských programů</t>
  </si>
  <si>
    <t>důvod: odbor investic a evropských programů požádal ekonomický odbor dne 2.6.2011 o provedení rozpočtové změny. Důvodem navrhované změny je přesun finančních prostředků v rámci odboru investic a evropských programů ve výši 648 525,- Kč. Finanční prostředky budou použity na úhradu nákladů na projekt v oblasti dopravy "Silnice II/377 v Plumlově - sanace svahu v km 59,021 " v rámci financování obnovy silnic po povodních v roce 2009.</t>
  </si>
  <si>
    <t>Odbor investic a evropských programů - individuální projekty</t>
  </si>
  <si>
    <t>ORJ - 30</t>
  </si>
  <si>
    <t xml:space="preserve"> -Rozpočtová změna 350/11</t>
  </si>
  <si>
    <t>důvod: odbor investic a evropských programů požádal ekonomický odbor dne 6.6.2011 o provedení rozpočtové změny. Důvodem navrhované změny je přesun finančních prostředků v rámci odboru investic a evropských programů ve výši 450 000,- Kč. Finanční prostředky budou použity na úhradu nákladů na přípravu projektu v oblasti sociální "Sociální služby pro seniory Olomouc - nadstavba stávající budovy" v rámci Regionálního operačního programu Střední Morava.</t>
  </si>
  <si>
    <t xml:space="preserve"> -Rozpočtová změna 351/11</t>
  </si>
  <si>
    <t>důvod: odbor investic a evropských programů požádal ekonomický odbor dne 9.6.2011 o provedení rozpočtové změny. Důvodem navrhované změny je přesun finančních prostředků v rámci odboru investic a evropských programů v celkové výši 182 400,- Kč. Finanční prostředky budou použity na financování projektu z oblasti školství "SŠ polygrafická, Střední Novosadská 55, Olomouc - Modernizace výukových prostor a vybavení školy" v rámci ROP Střední Morava.</t>
  </si>
  <si>
    <t>5137 - Drobný hmotný dlouhodobý majetek</t>
  </si>
  <si>
    <t>5172 - Programové vybavení</t>
  </si>
  <si>
    <t>6122 - Stroje, přístroje a zařízení</t>
  </si>
  <si>
    <t xml:space="preserve"> -Rozpočtová změna 352/11</t>
  </si>
  <si>
    <t>důvod: odbor investic a evropských programů požádal ekonomický odbor dne 24.5.2011 o provedení rozpočtové změny. Důvodem navrhované změny je přesun finančních prostředků v rámci odboru investic a evropských programů ve výši 1 000,- Kč. Finanční prostředky budou použity na úhradu upřesněných nákladů investiční akce v oblasti školství "SPŠ Přerov, Havlíčkova - výstavba tělocvičny".</t>
  </si>
  <si>
    <t>oblast školství</t>
  </si>
  <si>
    <t xml:space="preserve"> -Rozpočtová změna 353/11</t>
  </si>
  <si>
    <t>důvod: odbor investic a evropských programů požádal ekonomický odbor dne 13.6.2011 o provedení rozpočtové změny. Důvodem navrhované změny je přesun finančních prostředků v rámci odboru investic a evropských programů ve výši 22 000,- Kč. Finanční prostředky budou použity na úhradu upřesněných nákladů investiční akce v rámci oblasti školství "Dětský domov a Školní jídelna, Hranice, Purgešova 4 - Zateplení fasády" financované z úvěru Komerční banky, a. s.</t>
  </si>
  <si>
    <t xml:space="preserve"> -Rozpočtová změna 354/11</t>
  </si>
  <si>
    <t>důvod: odbor investic a evropských programů požádal ekonomický odbor dne 7.6.2011 o provedení rozpočtové změny. Důvodem navrhované změny je přesun finančních prostředků v rámci odboru investic a evropských programů v celkové výši 1 281 025,- Kč. Finanční prostředky budou použity na financování globálního grantu "Zvyšování kvality ve vzdělávání v Olomouckém kraji" v rámci Operačního programu Vzdělávání pro konkurenceschopnost.</t>
  </si>
  <si>
    <t>ORJ - 56</t>
  </si>
  <si>
    <t xml:space="preserve"> -Rozpočtová změna 355/11</t>
  </si>
  <si>
    <t>důvod: neinvestiční dotace ze státního rozpočtu ČR na rok 2011, poskytnutá na základě rozhodnutí Ministerstva financí ČR č.j.: 12/52 771/2011-121 ze dne 17.6.2011 ve výši            7  088,- Kč na náhradu škod způsobených na rybách vydrou říční na rybníku ve vlastnictví p. Michala Palovčíka a pí. Marie Palovčíkové, Javorník, za období od 20.10.2010 do 20.4.2011.</t>
  </si>
  <si>
    <t xml:space="preserve"> -Rozpočtová změna 356/11</t>
  </si>
  <si>
    <t>důvod: odbor investic a evropských programů požádal ekonomický odbor dne 21.6.2011 o provedení rozpočtové změny. Důvodem navrhované změny je zapojení dotace z Ministerstva školství, mládeže a tělovýchovy ČR v celkové výši 14 947 910,78 Kč. Finanční prostředky budou poukázány na účet Olomouckého kraje z Řídícího orgánu přes rozpočtovou kapitolu Ministerstva školství, mládeže a tělovýchovy na globální grant v rámci Operačního programu Vzdělávání pro konkurenceschopnost "Rovné příležitosti dětí a žáků, včetně dětí a žáků se speciálními vzdělávacími potřebami v Olomouckém kraji".</t>
  </si>
  <si>
    <t>ORJ - 57</t>
  </si>
  <si>
    <t xml:space="preserve"> -Rozpočtová změna 357/11</t>
  </si>
  <si>
    <t>důvod: dotace ze státního rozpočtu ČR na rok 2011 poskytnutá na základě 2. úpravy rozpočtu a rozhodnutí  Ministerstva školství, mládeže a tělovýchovy ČR č.j. 17 237/2011-26 ze dne 14.6.2011 v celkové výši 58 950 000,- Kč pro soukromé školy a školská zařízení na 3. čtvrtletí roku 2011.</t>
  </si>
  <si>
    <t>Rozpis účelové dotace zabezpečí odbor školství, mládeže a tělovýchovy</t>
  </si>
  <si>
    <t xml:space="preserve"> -Rozpočtová změna 358/11</t>
  </si>
  <si>
    <t>důvod: odbor sociálních věcí požádal ekonomický odbor dne 21.6.2011 o provedení rozpočtové změny. Důvodem navrhované změny je převedení finančních prostředků z rozpočtu Olomouckého kraje na odbor sociálních věcí ve výši 2 000 000,- Kč. Finanční prostředky budou použity na financování veřejné zakázky "Identifikace potenciálu zvýšení efektivity v příspěvkových organizacích Olomouckého kraje v sociální oblasti“.</t>
  </si>
  <si>
    <t xml:space="preserve"> -Rozpočtová změna 359/11</t>
  </si>
  <si>
    <t>důvod: kancelář ředitele požádala ekonomický odbor dne 29.6.2011 o provedení rozpočtové změny. Důvodem navrhované změny je zapojení finančních prostředků do rozpočtu Olomouckého kraje ve výši 165 093,93 Kč. Finanční prostředky byly poukázány na účet Olomouckého kraje z Ministerstva financí - Národního fondu jako neinvestiční dotace na Projekt technické pomoci, spolufinancovaný v rámci Operačního programu Přeshraniční spolupráce ČR - Polsko.</t>
  </si>
  <si>
    <t xml:space="preserve"> -Rozpočtová změna 360/11</t>
  </si>
  <si>
    <t>poskytovatel: Úřad vlády České republiky</t>
  </si>
  <si>
    <t>důvod: neinvestiční dotace ze státního rozpočtu ČR na rok 2011, poskytnutá na základě rozhodnutí Úřadu vlády ČR č.j.: 18561/10 - SLP ze dne 23.5.2011 ve výši 450 000,- Kč na program "Podpora koordinátorů romských poradců" pro rok 2011.</t>
  </si>
  <si>
    <t>5162 - Služby telekomunikací a radiokom.</t>
  </si>
  <si>
    <t>5342 - Převody FKSP a SF obcí a krajů</t>
  </si>
  <si>
    <t>5038 - Povinné pojistné na úrazové pojištění</t>
  </si>
  <si>
    <t>Fond sociálních potřeb</t>
  </si>
  <si>
    <t>ORJ - 199</t>
  </si>
  <si>
    <t>4134 - Převody z rozpočtových účtů</t>
  </si>
  <si>
    <t>5499 - Ostatní neinvest. transfery obyvatelstvu</t>
  </si>
  <si>
    <t xml:space="preserve"> -Rozpočtová změna 361/11</t>
  </si>
  <si>
    <t>poskytovatel: Ministerstvo kultury</t>
  </si>
  <si>
    <t>důvod: neinvestiční dotace ze státního rozpočtu ČR na rok 2011, poskytnutá na základě dopisu Ministerstva kultury ČR č.j.: 32378/2011 SOLK ze dne 17.6.2011 ve výši 50 000,- Kč pro příspěvkovou organizaci Vědecká knihovna v Olomouci na realizaci projektu "Restaurování starých tisků z fondu VK Olomouc" z programu "Knihovna 21. století".</t>
  </si>
  <si>
    <t xml:space="preserve"> -Rozpočtová změna 362/11</t>
  </si>
  <si>
    <t>důvod: kancelář ředitele požádala ekonomický odbor dne 18.7.2011 o provedení rozpočtové změny. Důvodem navrhované změny je zapojení finančních prostředků do rozpočtu Olomouckého kraje v celkové výši 9 494,34 Kč. Finanční prostředky byly poukázány na účet Olomouckého kraje z Ministerstva pro místní rozvoj jako neinvestiční dotace na Projekt technické pomoci, spolufinancovaný v rámci Operačního programu Přeshraniční spolupráce ČR - Polsko.</t>
  </si>
  <si>
    <t xml:space="preserve"> -Rozpočtová změna 363/11</t>
  </si>
  <si>
    <t>poskytovatel: Opolské vojvodství</t>
  </si>
  <si>
    <t>důvod: odbor investic a evropských programů požádal ekonomický odbor dne 1.6.2011 o provedení rozpočtové změny. Důvodem navrhované změny je zapojení finančních prostředků do rozpočtu Olomouckého kraje ve výši 374 531,28 Kč. Finanční prostředky byly poukázány na účet Olomouckého kraje prostřednictví Opolského vojvodství jako podíl ERDF neinvestiční dotace na projekt "Kulturní dědictví - společná úloha", spolufinancovaný v rámci Operačního programu Přeshraniční spolupráce ČR - Polsko.</t>
  </si>
  <si>
    <t>4151 - Neinv. přijaté transfery od cizích států</t>
  </si>
  <si>
    <t xml:space="preserve"> -Rozpočtová změna 364/11</t>
  </si>
  <si>
    <t>důvod: neinvestiční dotace ze státního rozpočtu ČR na rok 2011, poskytnutá na základě dopisu Ministerstva práce a sociálních věcí ČR č.j.: 2011/50295-824 ze dne 27.6.2011 ve výši 469 169,- Kč pro příspěvkovou organizaci Olomouckého kraje Domov Na zámečku Rokytnice na financování projektu "S vyšší kvalitou pro budoucnost" v rámci Operačního programu Lidské zdroje a zaměstnanost.</t>
  </si>
  <si>
    <t xml:space="preserve"> -Rozpočtová změna 365/11</t>
  </si>
  <si>
    <t xml:space="preserve"> -Rozpočtová změna 366/11</t>
  </si>
  <si>
    <t>druh rozpočtové změny: snížení prostředků rozpočtu</t>
  </si>
  <si>
    <t xml:space="preserve"> -Rozpočtová změna 367/11</t>
  </si>
  <si>
    <t>důvod: neinvestiční dotace ze státního rozpočtu ČR na rok 2011 poskytnutá na základě rozhodnutí Ministerstva školství, mládeže a tělovýchovy ČR č.j.: 10 341/2011-47 ze dne 24.6.2011 ve výši 82 415,- Kč pro Gymnázium, Olomouc, Čajkovského 9, na projekt "Zajištění ubytování španělských lektorů, kteří působí na Gymnáziu Olomouc, Čajkovského 9 - rok 2011“.</t>
  </si>
  <si>
    <t xml:space="preserve"> -Rozpočtová změna 368/11</t>
  </si>
  <si>
    <t>druh rozpočtové změny: vnitřní rozpočtová změna - přesun mezi jednotlivými položkami, paragrafy a odbory ekonomickým, sociálních věcí a zdravotnictví</t>
  </si>
  <si>
    <t>důvod: odbor sociálních věcí a odbor zdravotnictví požádali ekonomický odbor dne 13.7.2011 o provedení rozpočtové změny. Důvodem navrhované změny je převedení finančních prostředků z odboru ekonomického na odbor sociálních věcí ve výši 181 458,- Kč a na odbor zdravotnictví ve výši 497 664,- Kč. Finanční prostředky ze státní dotace budou použity k zajištění výplaty státního příspěvku pro zřizovatele zařízení pro děti vyžadující okamžitou pomoc (příspěvkové organizace Sdružená zařízení pro péči o dítě v Olomouci, Dětské centrum Pavučinka Šumperk a Středisko sociální prevence Olomouc) podle § 42g a násl. zákona č. 359/1999 Sb., o sociálně - právní ochraně dětí na období červen 2011.</t>
  </si>
  <si>
    <t xml:space="preserve"> -Rozpočtová změna 369/11</t>
  </si>
  <si>
    <t xml:space="preserve">důvod: odbor životního prostředí a zemědělství požádal ekonomický odbor dne 13.7.2011 o provedení rozpočtové změny. Zastupitelstvo Olomouckého kraje svým usnesením č. UZ/20/7/2011 ze dne 24.6.2011 schválilo "Rozpočet Olomouckého kraje 2010 - závěrečný účet". Součástí materiálu Závěrečný účet Olomouckého kraje za rok 2010 je zůstatek Fondu na podporu výstavby a obnovy vodohospodářské infrastruktury na území Olomouckého kraje za rok 2010 v celkové výši 23 238 842,66 Kč a jeho zapojení do rozpočtu Olomouckého kraje roku 2011 do Fondu na podporu výstavby a obnovy vodohospodářské infrastruktury na území Olomouckého kraje (ORJ - 99). </t>
  </si>
  <si>
    <t>Odbor životního prostředí a zemědělství - odběr podzemních vod</t>
  </si>
  <si>
    <t>ORJ - 99</t>
  </si>
  <si>
    <t>8115 - Změna stavu krátkod. prostř. na BÚ</t>
  </si>
  <si>
    <t xml:space="preserve"> -Rozpočtová změna 370/11</t>
  </si>
  <si>
    <t>důvod: odbor ekonomický požádal dne 14.7.2011 o provedení rozpočtové změny. Zastupitelstvo Olomouckého kraje svým usnesením č. UZ/20/7/2011 ze dne 24.6.2011 schválilo "Rozpočet Olomouckého kraje 2010 - závěrečný účet". Součástí materiálu Závěrečný účet Olomouckého kraje za rok 2010 je schválený přebytek hospodaření Olomouckého kraje za rok 2010 a finanční vypořádání v celkové výši 99 087 988,99 Kč, finanční prostředky budou zapojeny do rozpočtů jednotlivých odborů Krajského úřadu Olomouckého kraje.</t>
  </si>
  <si>
    <t>2229 - Ostatní přijaté vratky transferů</t>
  </si>
  <si>
    <t>2227 - Příjmy z FV min. let m.  reg. radou a kraji</t>
  </si>
  <si>
    <t>2223 - Příjmy z FV min. let m. kraj. a obcemi</t>
  </si>
  <si>
    <t>Odbor dopravy a silničního hospodářství</t>
  </si>
  <si>
    <t>ORJ - 12</t>
  </si>
  <si>
    <t>Odbor strategického rozvoje kraje</t>
  </si>
  <si>
    <t>ORJ - 08</t>
  </si>
  <si>
    <t>6313 - Invest. transfery nefin. podn. subj. - PO</t>
  </si>
  <si>
    <t>6324 - Invest. transfery spol. vlastníků jednotek</t>
  </si>
  <si>
    <t>00 024</t>
  </si>
  <si>
    <t>00 020</t>
  </si>
  <si>
    <t>6351 - Investiční transfery zřízeným PO</t>
  </si>
  <si>
    <t>oblast kultury</t>
  </si>
  <si>
    <t>oblast sociální</t>
  </si>
  <si>
    <t xml:space="preserve"> -Rozpočtová změna 371/11</t>
  </si>
  <si>
    <t>druh rozpočtové změny: vnitřní rozpočtová změna - přesun mezi jednotlivými položkami, paragrafy a odbory ekonomickým, školství, mládeže a tělovýchovy, kultury a památkové péče, životního prostředí a zemědělství, strategického rozvoje kraje a kancelář hejtmana</t>
  </si>
  <si>
    <t>důvod: odbory školství, mládeže a tělovýchovy, kultury a památkové péče, životního prostředí a zemědělství, strategického rozvoje kraje a kancelář hejtmana požádaly ekonomický odbor o provedení rozpočtové změny. Důvodem navrhované změny je převedení finančních prostředků z odboru ekonomického na jednotlivé odbory v celkové výši 7 580 000,- Kč. Zastupitelstvo Olomouckého kraje usnesením č. UZ/20/13/2011 ze dne 24.6.2011 schválilo Významné projekty Olomouckého kraje.</t>
  </si>
  <si>
    <t xml:space="preserve">6322 - Investiční transfery občan. sdružením </t>
  </si>
  <si>
    <t xml:space="preserve"> -Rozpočtová změna 372/11</t>
  </si>
  <si>
    <t>důvod: odbor školství, mládeže a tělovýchovy požádal ekonomický odbor dne 7.7.2011 o provedení rozpočtové změny. Důvodem navrhované změny je převedení finančních prostředků z odboru ekonomického na odbor školství, mládeže a tělovýchovy ve výši             26 987 525,- Kč. Finanční prostředky budou použity na předfinancování výdajů projektů v rámci OP Životní prostředí "Realizace energeticky úsporných opatření" školských příspěvkových organizací, prostředky budou čerpány z úvěrového rámce na základě úvěrové smlouvy s Evropskou investiční bankou.</t>
  </si>
  <si>
    <t xml:space="preserve"> -Rozpočtová změna 373/11</t>
  </si>
  <si>
    <t>důvod: odbor investic a evropských programů požádal ekonomický odbor dne 11.7.2011 o provedení rozpočtové změny. Důvodem navrhované změny je převedení finančních prostředků z odboru ekonomického na odbor investic a evropských programů v celkové výši 2 284 065,73 Kč. Finanční prostředky budou použity na předfinancování výdajů projektu z oblasti dopravy v rámci ROP Střední Morava "Silnice III/4353 Velký Týnec - rekonstrukce průtahu II. etapa", na základě usnesení Zastupitelstva Olomouckého kraje č. UZ/15/46/2010 ze dne 28.6.2010, prostředky budou čerpány z úvěrového rámce na základě úvěrové smlouvy s Evropskou investiční bankou.</t>
  </si>
  <si>
    <t xml:space="preserve"> -Rozpočtová změna 374/11</t>
  </si>
  <si>
    <t>důvod: odbor investic a evropských programů požádal ekonomický odbor dne 11.7.2011 o provedení rozpočtové změny. Důvodem navrhované změny je převedení finančních prostředků z odboru ekonomického na odbor investic a evropských programů ve výši                  2 500 000,- Kč. Finanční prostředky budou použity na předfinancování výdajů projektu z oblasti dopravy v rámci ROP Střední Morava "Silnice II/434 Sušice - přeložka silnice“, prostředky budou čerpány z úvěrového rámce na základě úvěrové smlouvy s Evropskou investiční bankou.</t>
  </si>
  <si>
    <t xml:space="preserve"> -Rozpočtová změna 375/11</t>
  </si>
  <si>
    <t>důvod: odbor investic a evropských programů požádal ekonomický odbor dne 11.7.2011 o provedení rozpočtové změny. Důvodem navrhované změny je převedení finančních prostředků z odboru ekonomického na odbor investic a evropských programů v celkové výši 23 073 185,- Kč. Finanční prostředky budou použity na předfinancování výdajů projektů z oblasti sociální "Realizace energeticky úsporných opatření - DD Kobylá nad Vidnávkou" a z oblasti školství "Realizace energeticky úsporných opatření - SPŠ a OA Uničov, ZŠ a DD Zábřeh a SŠ technická Přerov", prostředky budou čerpány z úvěrového rámce na základě úvěrové smlouvy s Evropskou investiční bankou.</t>
  </si>
  <si>
    <t xml:space="preserve"> -Rozpočtová změna 376/11</t>
  </si>
  <si>
    <t>druh rozpočtové změny: vnitřní rozpočtová změna - přesun mezi jednotlivými položkami, paragrafy a odbory ekonomickým, kultury a památkové péče a školství, mládeže a tělovýchovy</t>
  </si>
  <si>
    <t>důvod: odbor kultury a památkové péče a školství, mládeže a tělovýchovy požádal ekonomický odbor dne 12.7.2011 o provedení rozpočtové změny. Důvodem navrhované změny je převedení finančních prostředků z odboru ekonomického na odbor kultury a památkové péče ve výši 50 000,- Kč a na odbor školství, mládeže a tělovýchovy ve výši     70 000,- Kč. Finanční prostředky ze schváleného rozpočtu budou použity pro příspěvkové organizace Olomouckého kraje Vědecká knihovna v Olomouci, Vlastivědné muzeum Jesenicka, Střední škola polytechnická, Olomouc, a SCHOLA SERVIS - zařízení pro další vzdělávání pedagogických pracovníků a středisko služeb školám, Prostějov, a na úhradu nákladů konference pořádané Olomouckým krajem "Krajská konference enviromentálního vzdělávání, výchovy a osvěty Olomouckého kraje", na základě uzavřené smlouvy o reklamních a propagačních službách na období 2007 - 2011 s Kooperativou, pojišťovnou a.s. Akce při nichž budou poskytovány reklamní a propagační služby byly schváleny hejtmanem Olomouckého kraje dne 14.4.2011.</t>
  </si>
  <si>
    <t xml:space="preserve"> -Rozpočtová změna 377/11</t>
  </si>
  <si>
    <t>druh rozpočtové změny: vnitřní rozpočtová změna - přesun mezi jednotlivými položkami, paragrafy a odbory kancelář hejtmana a dopravy a silničního hospodářství</t>
  </si>
  <si>
    <t>důvod: kancelář hejtmana požádala ekonomický odbor dne 12.7.2011 o provedení rozpočtové změny. Důvodem navrhované změny je převedení finančních prostředků z odboru kancelář hejtmana na odbor dopravy a silničního hospodářství ve výši 133 660,- Kč. Finanční prostředky budou použity na úhradu nákladů na výrobu a osazení dopravního značení pro Zámek a Muzeum kočárů v Čechách pod Kosířem.</t>
  </si>
  <si>
    <t xml:space="preserve"> -Rozpočtová změna 378/11</t>
  </si>
  <si>
    <t>důvod: odbor investic a evropských programů požádal ekonomický odbor dne 17.6.2011 o provedení rozpočtové změny. Důvodem navrhované změny je přesun finančních prostředků v rámci odboru investic a evropských programů v celkové výši 4 790 000,- Kč. Finanční prostředky budou použity na financování projektů z oblasti školství "SŠ polygrafická, Střední Novosadská 55, Olomouc - Modernizace výukových prostor a vybavení školy" a "Kvalitnější vzdělávání řemeslníků na SŠP - nadstavba učebnového pavilonu" v rámci ROP Střední Morava  a z oblasti cestovního ruchu "Cestování časem" v rámci Operačního programu Přeshraniční spolupráce ČR - Polsko.</t>
  </si>
  <si>
    <t>druh rozpočtové změny: vnitřní rozpočtová změna - přesun mezi jednotlivými položkami, paragrafy v rámci odboru zastupitelé</t>
  </si>
  <si>
    <t>Zastupitelé</t>
  </si>
  <si>
    <t>ORJ - 01</t>
  </si>
  <si>
    <t>6127 - Umělecká díla a předměty</t>
  </si>
  <si>
    <t xml:space="preserve"> -Rozpočtová změna 381/11</t>
  </si>
  <si>
    <t>druh rozpočtové změny: vnitřní rozpočtová změna - přesun mezi jednotlivými položkami, paragrafy v rámci odboru strategického rozvoje kraje</t>
  </si>
  <si>
    <t xml:space="preserve"> -Rozpočtová změna 382/11</t>
  </si>
  <si>
    <t>důvod: odbor životního prostředí a zemědělství požádal ekonomický odbor dne 29.6.2011 o provedení rozpočtové změny. Důvodem navrhované změny je přesun finančních prostředků v rámci odboru životního prostředí a zemědělství ve výši 50 000,- Kč. Finanční prostředky budou použity na poskytnutí finančních příspěvků do 25 tis. Kč pro Krasohled o. p. s. a Davida Golíka, schválených usnesením Rady Olomouckého kraje č. UR/63/13/2011 ze dne 12.4.2011 a č. UR/65/27/2011 ze dne 10.5.2011, jedná se pouze o změnu položky rozpočtové skladby.</t>
  </si>
  <si>
    <t xml:space="preserve"> -Rozpočtová změna 383/11</t>
  </si>
  <si>
    <t>důvod: odbor životního prostředí a zemědělství požádal ekonomický odbor dne 7.7.2011 o provedení rozpočtové změny. Důvodem navrhované změny je přesun finančních prostředků v rámci odboru životního prostředí a zemědělství v celkové výši 2 424 510,- Kč. Finanční prostředky budou použity na poskytnutí finančního příspěvku na hospodaření v lesích pro obce, právnické osoby a nadaci, v souladu s "Pravidly pro poskytování finančních příspěvků na hospodaření v lesích na území Olomouckého kraje v roce 2007 - 2013 a způsobu kontroly jejich využití", na základě usnesení Zastupitelstva Olomouckého kraje č. UZ/20/31/2011 ze dne 24.6.2011.</t>
  </si>
  <si>
    <t xml:space="preserve"> -Rozpočtová změna 384/11</t>
  </si>
  <si>
    <t>důvod: odbor životního prostředí a zemědělství požádal ekonomický odbor dne 7.7.2011 o provedení rozpočtové změny. Důvodem navrhované změny je přesun finančních prostředků v rámci odboru životního prostředí a zemědělství v celkové výši 1 783 000,- Kč. Finanční prostředky budou použity na poskytnutí finančního příspěvku na řešení mimořádných situací v oblasti vodohospodářské infrastruktury obcím na území Olomouckého kraje, na základě usnesení Zastupitelstva Olomouckého kraje č. UZ/20/45/2011 ze dne 24.6.2011.</t>
  </si>
  <si>
    <t xml:space="preserve"> -Rozpočtová změna 385/11</t>
  </si>
  <si>
    <t xml:space="preserve">druh rozpočtové změny: vlastní rozpočtová změna - přesun mezi jednotlivými položkami, paragrafy v rámci odboru školství, mládeže a tělovýchovy </t>
  </si>
  <si>
    <t>důvod: odbor školství, mládeže a tělovýchovy požádal ekonomický odbor dne 16.6.2011 o provedení rozpočtové změny. Důvodem navrhované změny je přesun finančních prostředků v rámci odboru školství, mládeže a tělovýchovy ve výši 390 000,- Kč. Finanční prostředky budou použity na zvýšení neinvestičního příspěvku na provoz příspěvkové organizace Střední odborná škola a Střední odborné učiliště, Šumperk, z rezervy odboru na základě požadavku ředitele školy.</t>
  </si>
  <si>
    <t xml:space="preserve"> -Rozpočtová změna 386/11</t>
  </si>
  <si>
    <t>druh rozpočtové změny: vnitřní rozpočtová změna - přesun mezi jednotlivými položkami, paragrafy v rámci odboru kultury a památkové péče</t>
  </si>
  <si>
    <t>důvod: odbor kultury a památkové péče požádal ekonomický odbor dne 29.6.2011 o provedení rozpočtové změny. Důvodem navrhované změny je přesun finančních prostředků v rámci odboru kultury a památkové péče ve výši 300 000,- Kč. Finanční prostředky budou použity na poskytnutí příspěvku Moravské filharmonii Olomouc na zajištění cyklu koncertů Moravské filharmonie v rámci projektu "Má vlast" z programu "Přímá podpora významných kulturních akcí", na základě usnesení Zastupitelstva Olomouckého kraje č. UZ/20/51/2011 ze dne 24.6.2011.</t>
  </si>
  <si>
    <t xml:space="preserve"> -Rozpočtová změna 387/11</t>
  </si>
  <si>
    <t>důvod: odbor kultury a památkové péče požádal ekonomický odbor dne 29.6.2011 o provedení rozpočtové změny. Důvodem navrhované změny je přesun finančních prostředků v rámci odboru kultury a památkové péče v celkové výši 800 000,- Kč. Finanční prostředky budou použity na poskytnutí příspěvků na zajištění oslav státních svátků statutárnímu městu Přerov, městu Prostějov, městu Šumperk a městu Jeseník na realizaci koncertů Moravské filharmonie z programu "Přímá podpora významných kulturních akcí", na základě usnesení Zastupitelstva Olomouckého kraje č. UZ/20/29/2011 ze dne 24.6.2011.</t>
  </si>
  <si>
    <t xml:space="preserve"> -Rozpočtová změna 388/11</t>
  </si>
  <si>
    <t>druh rozpočtové změny: vlastní rozpočtová změna - přesun mezi jednotlivými položkami, paragrafy v rámci odboru zdravotnictví</t>
  </si>
  <si>
    <t>důvod: odbor zdravotnictví požádal ekonomický odbor dne 8.7.2011 o provedení rozpočtové změny. Důvodem navrhované změny je přesun finančních prostředků v rámci odboru zdravotnictví ve výši 270 000,- Kč. Finanční prostředky budou použity na dofinancování dotací v rámci "Dotačního programu Olomouckého kraje pro oblast protidrogové prevence pro rok 2011", na základě usnesení Zastupitelstva Olomouckého kraje č. UZ/20/35/2011 ze dne 24.6.2011.</t>
  </si>
  <si>
    <t xml:space="preserve"> -Rozpočtová změna 389/11</t>
  </si>
  <si>
    <t>důvod: odbor investic a evropských programů požádal ekonomický odbor dne 11.7.2011 o provedení rozpočtové změny. Důvodem navrhované změny je přesun finančních prostředků v rámci odboru investic a evropských programů v celkové výši 191 900,- Kč. Finanční prostředky budou použity na úhradu nákladů na přípravu projektů v oblasti školství "Realizace energeticky úsporných opatření - SPŠ strojnická Olomouc" a "EUO - Obchodní akademie Mohelnice" a v oblasti sociální "Domov důchodců Štíty - solární panely pro ohřev TUV" v rámci Operačního programu Životní prostředí.</t>
  </si>
  <si>
    <t xml:space="preserve"> -Rozpočtová změna 390/11</t>
  </si>
  <si>
    <t>druh rozpočtové změny: vnitřní rozpočtová změna - přesun mezi jednotlivými položkami, paragrafy a odbory investic a evropských programů a strategického rozvoje kraje</t>
  </si>
  <si>
    <t>důvod: odbor investic a evropských programů požádal ekonomický odbor dne 11.7.2011 o provedení rozpočtové změny. Důvodem navrhované změny je převedení finančních prostředků z odboru investic a evropských programů na odbor strategického rozvoje kraje ve výši 68 400,- Kč. Finanční prostředky budou použity na úhradu nákladů souvisejících se zadáním veřejné zakázky na poskytování energeticky úsporných opatření v rámci EPC 2010, schválené usnesením Rady Olomouckého kraje č. UR/45/42/2010 ze dne 19.8.2010.</t>
  </si>
  <si>
    <t xml:space="preserve"> </t>
  </si>
  <si>
    <t xml:space="preserve"> -Rozpočtová změna 391/11</t>
  </si>
  <si>
    <t>důvod: odbor investic a evropských programů požádal ekonomický odbor dne 11.7.2011 o provedení rozpočtové změny. Důvodem navrhované změny je přesun finančních prostředků v rámci odboru investic a evropských programů v celkové výši 1 149 100,- Kč. Finanční prostředky budou použity na úhradu upřesněných nákladů investičních akcí financovaných z úvěrového rámce u Evropské investiční banky v rámci oblasti sociální "Domov důchodců a penzion Chválkovice - Šatny zaměstnanců" a "Nové Zámky - poskytovatel sociálních služeb - Rekonstrukce objektu Litovel".</t>
  </si>
  <si>
    <t xml:space="preserve"> -Rozpočtová změna 392/11</t>
  </si>
  <si>
    <t>důvod: odbor investic a evropských programů požádal ekonomický odbor dne 11.7.2011 o provedení rozpočtové změny. Důvodem navrhované změny je přesun finančních prostředků v rámci odboru investic a evropských programů v celkové výši 4 948 621,- Kč. Finanční prostředky budou použity na úhradu upřesněných nákladů investičních akcí financovaných z úvěru Komerční banky, a. s., v rámci oblasti školství a kultury.</t>
  </si>
  <si>
    <t xml:space="preserve"> -Rozpočtová změna 393/11</t>
  </si>
  <si>
    <t>důvod: odbor investic a evropských programů požádal ekonomický odbor dne 11.7.2011 o provedení rozpočtové změny. Důvodem navrhované změny je přesun finančních prostředků v rámci odboru investic a evropských programů v celkové výši 9 131 873,20 Kč. Finanční prostředky budou použity na úhradu upřesněných nákladů investičních akcí v rámci jednotlivých oblastí, a to v oblasti dopravy, sociální, zdravotnictví a školství.</t>
  </si>
  <si>
    <t>oblast zdravotnictví</t>
  </si>
  <si>
    <t xml:space="preserve"> -Rozpočtová změna 394/11</t>
  </si>
  <si>
    <t>důvod: odbor investic a evropských programů požádal ekonomický odbor dne 13.7.2011 o provedení rozpočtové změny. Důvodem navrhované změny je přesun finančních prostředků v rámci odboru investic a evropských programů v celkové výši 30 000,- Kč. Finanční prostředky budou použity na finacování projektu "Zajištění integrace příslušníků romských komunit" v rámci Operačního programu Lidské zdroje a zaměstnanost.</t>
  </si>
  <si>
    <t xml:space="preserve"> -Rozpočtová změna 395/11</t>
  </si>
  <si>
    <t>druh rozpočtové změny: vnitřní rozpočtová změna - přesun mezi jednotlivými položkami, paragrafy v rámci Kanceláře hejtmana</t>
  </si>
  <si>
    <t>důvod: Kancelář hejtmana požádala ekonomický odbor dne 11.7.2011 o provedení rozpočtové změny. Důvodem navrhované změny je přesun finančních prostředků v rámci odboru Kancelář hejtmana v celkové výši 639 000,- Kč. Finanční prostředky budou použity na poskytnutí finančních příspěvků pro Turistická informační centra na území Olomouckého kraje na rok 2011, na základě usnesení Zastupitelstva Olomouckého kraje č. UZ/20/41/2011 ze dne 24.6.2011.</t>
  </si>
  <si>
    <t>5329 - Ost. neinv. transf. veř. rozp. úz. úrovně</t>
  </si>
  <si>
    <t xml:space="preserve"> -Rozpočtová změna 396/11</t>
  </si>
  <si>
    <t>důvod: odbor životního prostředí a zemědělství požádal ekonomický odbor dne 13.7.2011 o provedení rozpočtové změny. Důvodem navrhované změny je přesun finančních prostředků v rámci odboru životního prostředí a zemědělství ve výši 100 000,- Kč. Finanční prostředky budou použity na poskytnutí finančního příspěvku Českému rybářskému svazu v rámci Významných projektů, schváleného usnesením Zastupitelstva Olomouckého kraje č. UZ/19/18/2011 ze dne 22.4.2011, jedná se pouze o změnu položky rozpočtové skladby.</t>
  </si>
  <si>
    <t xml:space="preserve"> -Rozpočtová změna 397/11</t>
  </si>
  <si>
    <t>důvod: odbor investic a evropských programů požádal ekonomický odbor dne 14.7.2011 o provedení rozpočtové změny. Důvodem navrhované změny je zapojení dotace z Ministerstva školství, mládeže a tělovýchovy ČR v celkové výši 13 193 111,21 Kč. Finanční prostředky byly poukázány na účet Olomouckého kraje z Řídícího orgánu přes rozpočtovou kapitolu Ministerstva školství, mládeže a tělovýchovy na globální grant v rámci Operačního programu Vzdělávání pro konkurenceschopnost "Další vzdělávání pracovníků škol a školských zařízení v Olomouckém kraji".</t>
  </si>
  <si>
    <t>6901 - Rezervy kapitálových výdajů</t>
  </si>
  <si>
    <t xml:space="preserve"> -Rozpočtová změna 398/11</t>
  </si>
  <si>
    <t>důvod: neinvestiční dotace ze státního rozpočtu ČR na rok 2011, poskytnutá na základě rozhodnutí Ministerstva financí ČR č.j.: 12/55 406/2011-121 ze dne 7.7.2011 ve výši         107 459,- Kč na úhradu nákladů na provedení ozdravných protiradonových opatření ke snížení průměrných hodnot objemové aktivity radonu a ostatních přírodních radionuklidů a záření gama pro pana Mgr. Martina Zajíčka, vlastníka rodinného domu č.p. 38 Brodek u Konice.</t>
  </si>
  <si>
    <t>5499 - Ostatní neinv. transfery obyvatelstvu</t>
  </si>
  <si>
    <t xml:space="preserve"> -Rozpočtová změna 399/11</t>
  </si>
  <si>
    <t>důvod: odbor životního prostředí a zemědělství požádal ekonomický odbor dne 15.7.2011 o provedení rozpočtové změny. Důvodem navrhované změny je přesun finančních prostředků v rámci Fondu na podporu výstavby a obnovy vodohospodářské infrastruktury na území Olomouckého kraje v celkové výši 8 200 000,- Kč. Finanční prostředky budou poskytnuty obcím na území Olomouckého kraje, na základě usnesení Zastupitelstva Olomouckého kraje č. UZ/19/58/2011 ze dne 22.4.2011.</t>
  </si>
  <si>
    <t xml:space="preserve"> -Rozpočtová změna 400/11</t>
  </si>
  <si>
    <t>druh rozpočtové změny: vnitřní rozpočtová změna - přesun mezi jednotlivými položkami, paragrafy v rámci kanceláře ředitele</t>
  </si>
  <si>
    <t>důvod: kancelář ředitele požádala ekonomický odbor dne 18.7.2011 o provedení rozpočtové změny. Důvodem navrhované změny je přesun finančních prostředků v rámci odboru kancelář ředitele ve výši 50 000,- Kč. Finanční prostředky budou použity na úhradu nákladů na účastnické poplatky za konference vzhledem k předpokládanému čerpání do konce roku 2011.</t>
  </si>
  <si>
    <t>5167 - Služby školení a vzdělávání</t>
  </si>
  <si>
    <t>5176 - Účastnické poplatky na konference</t>
  </si>
  <si>
    <t xml:space="preserve"> -Rozpočtová změna 401/11</t>
  </si>
  <si>
    <t>důvod: odbor investic a evropských programů požádal ekonomický odbor dne 18.7.2011 o provedení rozpočtové změny. Důvodem navrhované změny je zapojení dotace z Ministerstva školství, mládeže a tělovýchovy ČR v celkové výši 23 557 410,51 Kč. Finanční prostředky byly poukázány na účet Olomouckého kraje z Řídícího orgánu přes rozpočtovou kapitolu Ministerstva školství, mládeže a tělovýchovy na globální grant v rámci Operačního programu Vzdělávání pro konkurenceschopnost "Zvyšování kvality ve vzdělávání v Olomouckém kraji".</t>
  </si>
  <si>
    <t xml:space="preserve"> -Rozpočtová změna 402/11</t>
  </si>
  <si>
    <t>důvod: odbor strategického rozvoje kraje požádal ekonomický odbor dne 18.7.2011 o provedení rozpočtové změny. Důvodem navrhované změny je zapojení finančních prostředků do rozpočtu Olomouckého kraje ve výši 925 852,12 Kč. Finanční prostředky byly poukázány na účet Olomouckého kraje jako neinvestiční dotace od Regionální rady regionu soudržnosti Střední Morava na rok 2011 na projekt "Podpora rozvoje Olomouckého kraje 2010 - 2012" v rámci ROP Střední Morava.</t>
  </si>
  <si>
    <t>Odbor strategického rozvoje kraje - ROP</t>
  </si>
  <si>
    <t>ORJ - 65</t>
  </si>
  <si>
    <t>4123 - Neinvest. přijaté transf. od region. rad</t>
  </si>
  <si>
    <t xml:space="preserve"> -Rozpočtová změna 403/11</t>
  </si>
  <si>
    <t>důvod: odbor investic a evropských programů požádal ekonomický odbor dne 19.7.2011 o provedení rozpočtové změny. Důvodem navrhované změny je přesun finančních prostředků v rámci odboru investic a evropských programů ve výši 12 000,- Kč. Finanční prostředky budou použity na financování globálního grantu "Rovné příležitosti dětí a žáků, včetně dětí a žáků se speciálními vzdělávacími potřebami v Olomouckém kraji" v rámci Operačního programu Vzdělávání pro konkurenceschopnost.</t>
  </si>
  <si>
    <t xml:space="preserve"> -Rozpočtová změna 404/11</t>
  </si>
  <si>
    <t>důvod: odbor investic a evropských programů požádal ekonomický odbor dne 19.7.2011 o provedení rozpočtové změny. Důvodem navrhované změny je převedení finančních prostředků z odboru investic a evropských programů do rozpočtu Olomouckého kraje ve výši 2 711 909,60 Kč. Finanční prostředky nebudou použity na úhradu nákladů projektu v oblasti cestovního ruchu "Značení kulturních a turistických cílů v Olomouckém kraji II" v rámci ROP Střední Morava, realizace projektu je ukončena ke dni 19.7.2011.</t>
  </si>
  <si>
    <t xml:space="preserve"> -Rozpočtová změna 405/11</t>
  </si>
  <si>
    <t>druh rozpočtové změny: vnitřní rozpočtová změna - přesun mezi jednotlivými položkami, paragrafy v rámci Kanceláře ředitele</t>
  </si>
  <si>
    <t>důvod: kancelář ředitele požádala ekonomický odbor dne 20.7.2011 o provedení rozpočtové změny. Důvodem navrhované změny je přesun finančních prostředků v rámci odboru kancelář ředitele v celkové výši 4 302 000,- Kč. Finanční prostředky budou použity na úhradu výdajů na rekonstrukci venkovního parkoviště, rekonstrukci topení v kantýně, přídavnou klimatizaci v 10. NP budovy KÚOK, výměnu telefonní ústředny, úhradu nákladů na předplatné, sanitární potřeby, materiál na údržbu budovy a nákup pohonných hmot.</t>
  </si>
  <si>
    <t>5153 - Plyn</t>
  </si>
  <si>
    <t>5154 - Elektrická energie</t>
  </si>
  <si>
    <t>5156 - Pohonné hmoty a maziva</t>
  </si>
  <si>
    <t>5159 - Nákup ostatních paliv a energie</t>
  </si>
  <si>
    <t>5161 - Služby pošt</t>
  </si>
  <si>
    <t>5163 - Služby peněžních ústavů</t>
  </si>
  <si>
    <t>5189 - Ostatní poskytované zálohy a jistiny</t>
  </si>
  <si>
    <t>5194 - Věcné dary</t>
  </si>
  <si>
    <t>ZJ 035</t>
  </si>
  <si>
    <t>5323 - Neinvestiční transfery krajům</t>
  </si>
  <si>
    <t>6123 - Dopravní prostředky</t>
  </si>
  <si>
    <t>5136 - Knihy, učební pomůcky a tisk</t>
  </si>
  <si>
    <t xml:space="preserve"> -Rozpočtová změna 406/11</t>
  </si>
  <si>
    <t>důvod: neinvestiční dotace ze státního rozpočtu ČR na rok 2011 poskytnuté na základě rozhodnutí Ministerstva školství, mládeže a tělovýchovy ČR č.j.: 13680/2011-469 ze dne 20.7.2011 a ze dne 21.7.2011 v celkové výši 1 052 008,80 Kč na projekt v rámci Operačního programu Vzdělávání pro konkurenceschopnost, oblast podpory 1. 4 Zlepšení podmínek ve vzdělávání  na základních školách, pro příspěvkové organizace Olomouckého kraje Základní škola Jeseník a Základní škola a Mateřská škola logopedická Olomouc.</t>
  </si>
  <si>
    <t xml:space="preserve"> -Rozpočtová změna 408/11</t>
  </si>
  <si>
    <t>důvod: odbor investic a evropských programů požádal ekonomický odbor dne 22.7.2011 o provedení rozpočtové změny. Důvodem navrhované změny je zapojení finančních prostředků do rozpočtu odboru investic a evropských programů v celkové výši                        1 091 171,70 Kč. Finanční prostředky budou poukázány na účet Olomouckého kraje v nejbližších dnech jako neinvestiční dotace z Ministerstva práce a sociálních věcí na spolufinancování projektu "Zajištění integrace příslušníků romských komunit" v rámci Operačního programu Lidské zdroje a zaměstnanost.</t>
  </si>
  <si>
    <t xml:space="preserve"> -Rozpočtová změna 409/11</t>
  </si>
  <si>
    <t>důvod: neinvestiční dotace ze státního rozpočtu ČR na rok 2011, poskytnutá na základě rozhodnutí Ministerstva financí ČR č.j.: 12/64 391/2011-121 ze dne 5.8.2011 ve výši            998 130,- Kč na náhradu škod způsobených na rybách kormoránem velkým na rybnících v nájmu firmy Rybářství a chov drůbeže Zdeněk Horák, s. r. o., Uničov, za období od 8.2.2011 do 25.4.2011.</t>
  </si>
  <si>
    <t xml:space="preserve"> -Rozpočtová změna 410/11</t>
  </si>
  <si>
    <t>důvod: neinvestiční dotace ze státního rozpočtu ČR na rok 2011, poskytnutá na základě rozhodnutí Ministerstva financí ČR č.j.: 12/62 410/2011-121 ze dne 2.8.2011 ve výši            26 609,- Kč na náhradu škod způsobených bobrem evropským na lesních porostech na pozemcích ve vlastnictví p. Břetislava Hlávky, Vřesina, za období od 5.1.2011 do 20.4.2011.</t>
  </si>
  <si>
    <t xml:space="preserve"> -Rozpočtová změna 411/11</t>
  </si>
  <si>
    <t xml:space="preserve">důvod: neinvestiční dotace ze státního rozpočtu ČR na rok 2011, poskytnutá na základě rozhodnutí Ministerstva financí ČR č.j.: 12/64 069/2011 - 121 ze dne 2.8.2011 ve výši        89 624,70 Kč na úhradu doložených nákladů vzniklých lékárnám s odevzdáním nepoužitých léčiv a s jejich odstraněním za II. čtvrtletí roku 2011. </t>
  </si>
  <si>
    <t xml:space="preserve"> -Rozpočtová změna 412/11</t>
  </si>
  <si>
    <t>poskytovatel: Ministerstvo zdravotnictví</t>
  </si>
  <si>
    <t>důvod: neinvestiční dotace ze státního rozpočtu ČR na rok 2011, poskytnutá na základě rozhodnutí Ministerstva zdravotnictví ČR č.j.: 1020030/2010/VZV/RM/ROZ-I. a dopisu č.j.: 54085/2011/VZV ze dne 27.7.2011 ve výši 421 543,- Kč na program "Rezidenční místa 2010" pro příspěvkovou organizaci Olomouckého kraje Dětské centrum Pavučinka Šumperk.</t>
  </si>
  <si>
    <t xml:space="preserve"> -Rozpočtová změna 413/11</t>
  </si>
  <si>
    <t>důvod: neinvestiční dotace ze státního rozpočtu ČR na rok 2011, poskytnutá na základě dopisu Ministerstva kultury ČR č.j.: MK - S 11 441/2010 - ORNK ze dne 18.4.2011 ve výši 15 000,- Kč pro příspěvkovou organizaci Gymnázium Jana Opletala, Litovel, na realizaci projektu "Postupová přehlídka středoškolských pěveckých sborů" z programu "Kulturní aktivity".</t>
  </si>
  <si>
    <t xml:space="preserve"> -Rozpočtová změna 414/11</t>
  </si>
  <si>
    <t>důvod: neinvestiční dotace ze státního rozpočtu ČR na rok 2011 poskytnutá na základě rozhodnutí Ministerstva školství, mládeže a tělovýchovy ČR č.j.: 13680/2011-469 ze dne 26.7.2011 v celkové výši 699 639,- Kč na projekt v rámci Operačního programu Vzdělávání pro konkurenceschopnost, oblast podpory 1. 4 Zlepšení podmínek ve vzdělávání  na základních školách, pro příspěvkové organizace Olomouckého kraje Základní škola a Mateřská škola při Priessnitzových lázních a. s., Jeseník, a Základní škola a Mateřská škola při lázních, Velké Losiny.</t>
  </si>
  <si>
    <t xml:space="preserve"> -Rozpočtová změna 415/11</t>
  </si>
  <si>
    <t>důvod: odbor dopravy a silničního hospodářství požádal ekonomický odbor dne 3.8.2011 o provedení rozpočtové změny. Důvodem navrhované změny je zapojení finančních prostředků do rozpočtu Olomouckého kraje v celkové výši 12 020 760,28 Kč. Finanční prostředky byly poukázány na účet Olomouckého kraje jako investiční dotace od Regionální rady regionu soudržnosti Střední Morava na rok 2011 na základě avíza o platbě ze dne 2.8.2011 pro příspěvkovou organizaci Správa silnic Olomouckého kraje na projekt "Rekonstrukce silnice III/4432 Samotišky - Svatý Kopeček".</t>
  </si>
  <si>
    <t xml:space="preserve"> -Rozpočtová změna 416/11</t>
  </si>
  <si>
    <t>důvod: odbor investic a evropských programů požádal ekonomický odbor dne 1.8.2011 o provedení rozpočtové změny. Důvodem navrhované změny je zapojení dotace z Ministerstva školství, mládeže a tělovýchovy ČR v celkové výši 1 127 277,16 Kč. Finanční prostředky byly poukázány na účet Olomouckého kraje z Ministerstva školství, mládeže a tělovýchovy na projekt technické pomoci "Řízení, kontrola, monitorování a hodnocení programu v Olomouckém kraji" v rámci Operačního programu Vzdělávání pro konkurenceschopnost.</t>
  </si>
  <si>
    <t>ORJ - 53</t>
  </si>
  <si>
    <t xml:space="preserve"> -Rozpočtová změna 417/11</t>
  </si>
  <si>
    <t>důvod: odbor investic a evropských programů požádal ekonomický odbor dne 10.8.2011 o provedení rozpočtové změny. Důvodem navrhované změny je zapojení dotace z Ministerstva školství, mládeže a tělovýchovy ČR v celkové výši 8 287 714,84 Kč. Finanční prostředky budou poukázány na účet Olomouckého kraje z Řídícího orgánu přes rozpočtovou kapitolu Ministerstva školství, mládeže a tělovýchovy na globální grant v rámci Operačního programu Vzdělávání pro konkurenceschopnost "Rovné příležitosti dětí a žáků, včetně dětí a žáků se speciálními vzdělávacími potřebami v Olomouckém kraji".</t>
  </si>
  <si>
    <t xml:space="preserve"> -Rozpočtová změna 418/11</t>
  </si>
  <si>
    <t>důvod: odbor investic a evropských programů požádal ekonomický odbor dne 11.8.2011 o provedení rozpočtové změny. Důvodem navrhované změny je zapojení dotace z Ministerstva školství, mládeže a tělovýchovy ČR v celkové výši 4 752 624,43 Kč. Finanční prostředky byly poukázány na účet Olomouckého kraje z Řídícího orgánu přes rozpočtovou kapitolu Ministerstva školství, mládeže a tělovýchovy na globální grant v rámci Operačního programu Vzdělávání pro konkurenceschopnost "Další vzdělávání pracovníků škol a školských zařízení v Olomouckém kraji".</t>
  </si>
  <si>
    <t xml:space="preserve"> -Rozpočtová změna 419/11</t>
  </si>
  <si>
    <t>důvod: Kancelář ředitele požádala ekonomický odbor dne 4.8.2011 o provedení rozpočtové změny. Zastupitelstvo Olomouckého kraje svým usnesením č. UZ/20/7/2011 ze dne 24.6.2011 schválilo "Rozpočet Olomouckého kraje 2010 - závěrečný účet". Součástí materiálu Závěrečný účet Olomouckého kraje za rok 2010 je zůstatek Fondu sociálních potřeb Olomouckého kraje za rok 2010 v celkové výši 510 687,84 Kč a jeho zapojení do rozpočtu Olomouckého kraje roku 2011 do Fondu sociálních potřeb (ORJ - 199).</t>
  </si>
  <si>
    <t>5909 - Ostatní neinvest. výdaje jinde nezař.</t>
  </si>
  <si>
    <t xml:space="preserve"> -Rozpočtová změna 420/11</t>
  </si>
  <si>
    <t>druh rozpočtové změny: sníženíprostředků rozpočtu</t>
  </si>
  <si>
    <t>důvod: odbor sociálních věcí požádal ekonomický odbor dne 10.8.2011 o provedení rozpočtové změny. Důvodem navrhované změny je snížení finančních prostředků rozpočtu Olomouckého kraje ve výši 82 486,75 Kč a přesun finančních prostředků v rámci odboru sociálních věcí ve výši 87 950,- Kč. Finanční prostředky budou použity na projekt v oblasti sociální "Dobrovolnické možnosti podpory seniorů a sociálně vyloučených občanů v EU" v rámci programu Evropa pro občany, dotace je nižší o 5 000 EUR, proto bude snížen rozpočet.</t>
  </si>
  <si>
    <t xml:space="preserve"> -Rozpočtová změna 421/11</t>
  </si>
  <si>
    <t>důvod: odbor investic a evropských programů požádal ekonomický odbor dne 5.8.2011 o provedení rozpočtové změny. Důvodem navrhované změny je přesun finančních prostředků v rámci odboru investic a evropských programů v celkové výši 83 523,37 Kč. Finanční prostředky byly poukázány na účet Olomouckého kraje jako investiční a neinvestiční dotace od Regionální rady regionu soudržnosti Střední Morava na rok 2011 na projekt v oblasti zdravotnictví "ZZS OK - Vozové terminály" v rámci ROP Střední Morava, jedná se pouze o přesun mezi investiční a neinvestiční položkou na základě opraveného avíza od Regionální rady.</t>
  </si>
  <si>
    <t xml:space="preserve"> -Rozpočtová změna 422/11</t>
  </si>
  <si>
    <t xml:space="preserve"> -Rozpočtová změna 423/11</t>
  </si>
  <si>
    <t xml:space="preserve"> -Rozpočtová změna 424/11</t>
  </si>
  <si>
    <t>důvod: odbor sociálních věcí a odbor zdravotnictví požádali ekonomický odbor dne 18.8.2011 o provedení rozpočtové změny. Důvodem navrhované změny je převedení finančních prostředků z odboru ekonomického na odbor sociálních věcí ve výši 110 798,- Kč a na odbor zdravotnictví ve výši 489 600,- Kč. Finanční prostředky ze státní dotace budou použity k zajištění výplaty státního příspěvku pro zřizovatele zařízení pro děti vyžadující okamžitou pomoc (příspěvkové organizace Sdružená zařízení pro péči o dítě v Olomouci, Dětské centrum Pavučinka Šumperk a Středisko sociální prevence Olomouc) podle § 42g a násl. zákona č. 359/1999 Sb., o sociálně - právní ochraně dětí na období červenec 2011.</t>
  </si>
  <si>
    <t xml:space="preserve"> -Rozpočtová změna 425/11</t>
  </si>
  <si>
    <t>důvod: odbor investic a evropských programů požádal ekonomický odbor dne 12.8.2011 o provedení rozpočtové změny. Důvodem navrhované změny je převedení finančních prostředků z odboru ekonomického na odbor investic a evropských programů v celkové výši 6 650 230,- Kč. Finanční prostředky budou použity na předfinancování výdajů projektů z oblasti sociální "Revitalizace území areálu staré nemocnice v Prostějově II.etapa" a z oblasti školství "Realizace energeticky úsporných opatření - SŠ technická Přerov", prostředky budou čerpány z úvěrového rámce na základě úvěrové smlouvy s Evropskou investiční bankou.</t>
  </si>
  <si>
    <t xml:space="preserve"> -Rozpočtová změna 426/11</t>
  </si>
  <si>
    <t>důvod: odbor investic a evropských programů požádal ekonomický odbor dne 17.8.2011 o provedení rozpočtové změny. Důvodem navrhované změny je převedení finančních prostředků z odboru ekonomického na odbor investic a evropských programů v celkové výši 30 300 000,- Kč. Finanční prostředky budou použity na předfinancování výdajů projektu z oblasti dopravy "Dub - Tovačov, stavební úpravy", prostředky budou čerpány z úvěrového rámce na základě úvěrové smlouvy s Evropskou investiční bankou.</t>
  </si>
  <si>
    <t xml:space="preserve"> -Rozpočtová změna 427/11</t>
  </si>
  <si>
    <t>důvod: odbor sociálních věcí požádal ekonomický odbor dne 3.8.2011 o provedení rozpočtové změny. Důvodem navrhované změny je převedení finančních prostředků z odboru ekonomického na odbor sociálních věcí ve výši 138 000,- Kč. Finanční prostředky budou použity na předfinancování výdajů projektu v rámci OP Životní prostředí "Realizace energeticky úsporných opatření - DD Hrubá Voda"  příspěvkové organizace z oblasti sociální Domov důchodců Hrubá Voda, prostředky budou čerpány z úvěrového rámce na základě úvěrové smlouvy s Evropskou investiční bankou.</t>
  </si>
  <si>
    <t xml:space="preserve"> -Rozpočtová změna 428/11</t>
  </si>
  <si>
    <t>druh rozpočtové změny: vnitřní rozpočtová změna - přesun mezi jednotlivými položkami, paragrafy a odbory</t>
  </si>
  <si>
    <t>důvod: důvodem navrhované změny je převedení finančních prostředků z jednotlivých odborů do rozpočtu odboru ekonomického v celkové výši 21 286 917,60 Kč. Finanční prostředky budou převedeny jako úspory rozpočtů jednotlivých odborů na základě usnesení Rady Olomouckého kraje č. UR/69/31/2011 ze dne 26.7.2011.</t>
  </si>
  <si>
    <t>5019 - Ostatní platy</t>
  </si>
  <si>
    <t>5492 - Dary obyvatelstvu</t>
  </si>
  <si>
    <t>Krajský živnostenský úřad</t>
  </si>
  <si>
    <t>ORJ - 15</t>
  </si>
  <si>
    <t>Útvar interního auditu</t>
  </si>
  <si>
    <t>ORJ - 16</t>
  </si>
  <si>
    <t xml:space="preserve"> -Rozpočtová změna 429/11</t>
  </si>
  <si>
    <t>důvod: odbor ekonomický požádal dne 22.8.2011 o provedení rozpočtové změny. Důvodem navrhované změny je přesun finančních prostředků v rámci odboru ekonomického ve výši 2 489 000,- Kč. Finanční prostředky budou použity na navýšení částky pro poskytnutí finančních příspěvků do výše 25 tis. Kč na základě usnesení Rady Olomouckého kraje č. UR/69/30/2011 ze dne 26.7.2011.</t>
  </si>
  <si>
    <t xml:space="preserve"> -Rozpočtová změna 430/11</t>
  </si>
  <si>
    <t>důvod: odbor životního prostředí a zemědělství požádal ekonomický odbor dne 8.8.2011 o provedení rozpočtové změny. Důvodem navrhované změny je převedení finančních prostředků z odboru ekonomického na odbor životního prostředí a zemědělství v celkové výši 115 000,- Kč. Finanční prostředky budou použity na pokrytí 5 žádostí o finanční příspěvek do výše 25 tis. Kč, na základě usnesení Rady Olomouckého kraje č. UR/69/30/2011 ze dne 26.7.2011.</t>
  </si>
  <si>
    <t xml:space="preserve"> -Rozpočtová změna 431/11</t>
  </si>
  <si>
    <t>důvod: odbor sociálních věcí požádal ekonomický odbor dne 1.8.2011 o provedení rozpočtové změny. Důvodem navrhované změny je převedení finančních prostředků z odboru ekonomického na odbor sociálních věcí v celkové výši 155 000,- Kč. Finanční prostředky budou použity na pokrytí 7 žádostí o finanční příspěvek do výše 25 tis. Kč, na základě usnesení Rady Olomouckého kraje č. UR/69/30/2011 ze dne 26.7.2011.</t>
  </si>
  <si>
    <t>5339 - Neinvestiční příspěvky ostatním PO</t>
  </si>
  <si>
    <t xml:space="preserve"> -Rozpočtová změna 432/11</t>
  </si>
  <si>
    <t>důvod: odbor školství, mládeže a tělovýchovy požádal ekonomický odbor dne 2.8.2011 o provedení rozpočtové změny. Důvodem navrhované změny je převedení finančních prostředků z odboru ekonomického na odbor školství, mládeže a tělovýchovy v celkové výši 990 000,- Kč. Finanční prostředky budou použity na pokrytí 41 žádostí o finanční příspěvek do výše 25 tis. Kč, na základě usnesení Rady Olomouckého kraje č. UR/69/30/2011 ze dne 26.7.2011.</t>
  </si>
  <si>
    <t xml:space="preserve"> -Rozpočtová změna 433/11</t>
  </si>
  <si>
    <t>důvod: odbor kultury a památkové péče požádal ekonomický odbor dne 1.8.2011 o provedení rozpočtové změny. Důvodem navrhované změny je převedení finančních prostředků z odboru ekonomického na odbor kultury a památkové péče v celkové výši             784 000,- Kč. Finanční prostředky budou použity na pokrytí 32 žádostí o finanční příspěvek do výše 25 tis. Kč, na základě usnesení Rady Olomouckého kraje č. UR/69/30/2011 ze dne 26.7.2011.</t>
  </si>
  <si>
    <t xml:space="preserve"> -Rozpočtová změna 434/11</t>
  </si>
  <si>
    <t>důvod: kancelář hejtmana požádala ekonomický odbor dne 3.8.2011 o provedení rozpočtové změny. Důvodem navrhované změny je převedení finančních prostředků z odboru ekonomického na odbor kancelář hejtmana v celkové výši 420 000,- Kč. Finanční prostředky budou použity na pokrytí 17 žádostí o finanční příspěvek do výše 25 tis. Kč, na základě usnesení Rady Olomouckého kraje č. UR/69/30/2011 ze dne 26.7.2011.</t>
  </si>
  <si>
    <t xml:space="preserve"> -Rozpočtová změna 435/11</t>
  </si>
  <si>
    <t>důvod: odbor zdravotnictví požádal ekonomický odbor dne 1.8.2011 o provedení rozpočtové změny. Důvodem navrhované změny je převedení finančních prostředků z odboru ekonomického na odbor zdravotnictví ve výši 25 000,- Kč. Finanční prostředky budou použity na pokrytí žádosti o finanční příspěvek do výše 25 tis. Kč, na základě usnesení Rady Olomouckého kraje č. UR/69/30/2011 ze dne 26.7.2011.</t>
  </si>
  <si>
    <t>6329 - Ostat. inv. transfery nezisk. a pod. org.</t>
  </si>
  <si>
    <t xml:space="preserve"> -Rozpočtová změna 436/11</t>
  </si>
  <si>
    <t>druh rozpočtové změny: vnitřní rozpočtová změna - přesun mezi jednotlivými položkami, paragrafy a odbory sociálních věcí a Kancelář ředitele</t>
  </si>
  <si>
    <t>důvod: odbor sociálních věcí požádal ekonomický odbor dne 28.7.2011 o provedení rozpočtové změny. Důvodem navrhované změny je převedení finančních prostředků z odboru sociálních věcí na odbor Kancelář ředitele ve výši 15 000,- Kč. Finanční prostředky budou použity na financování realizace odborného semináře o dávkách státní sociální podpory.</t>
  </si>
  <si>
    <t xml:space="preserve"> -Rozpočtová změna 437/11</t>
  </si>
  <si>
    <t>druh rozpočtové změny: vnitřní rozpočtová změna - přesun mezi jednotlivými položkami, paragrafy a odbory školství, mládeže a tělovýchovy a investic a evropských programů</t>
  </si>
  <si>
    <t>důvod: odbor investic a evropských programů požádal ekonomický odbor dne 15.8.2011 o provedení rozpočtové změny. Důvodem navrhované změny je převedení finančních prostředků z odboru investic a evropských programů na odbor školství, mládeže a tělovýchovy ve výši 2 100 000,- Kč. Finanční prostředky budou použity na úhradu nákladů investiční akce z plánu investic na rok 2011 "Střední škola zemědělská, Přerov, Osmek 47 - horkovodní přípojka", schválené usnesením Zastupitelstva Olomouckého kraje č. UZ/17/18/2010 ze dne 13.12.2010, příspěvková organizace Olomouckého kraje si bude tuto investici realizovat samostatně.</t>
  </si>
  <si>
    <t xml:space="preserve"> -Rozpočtová změna 438/11</t>
  </si>
  <si>
    <t>důvod: kancelář hejtmana požádala ekonomický odbor dne 1.7.2011 o provedení rozpočtové změny. Důvodem navrhované změny je přesun finančních prostředků v rámci odboru zastupitelé ve výši 150 000,- Kč. Finanční prostředky budou použity na úhradu nákladů za účelem doplnění interiérů kanceláří členů samosprávy Olomouckého kraje v roce 2011.</t>
  </si>
  <si>
    <t xml:space="preserve"> -Rozpočtová změna 439/11</t>
  </si>
  <si>
    <t>důvod: Kancelář ředitele požádala ekonomický odbor dne 8.8.2011 o provedení rozpočtové změny. Důvodem navrhované změny je přesun finančních prostředků v rámci odboru Kancelář ředitele v celkové výši 3 064,32 Kč. Finanční prostředky budou použity na úhradu výdajů vzniklých v souvislosti s konáním voleb do zastupitelstev obcí Žákovice a Řídeč, konaných dne 2.7.2011.</t>
  </si>
  <si>
    <t xml:space="preserve"> -Rozpočtová změna 440/11</t>
  </si>
  <si>
    <t>důvod: odbor strategického rozvoje kraje požádal ekonomický odbor dne 9.8.2011 o provedení rozpočtové změny. Důvodem navrhované změny je přesun finančních prostředků v rámci odboru strategického rozvoje kraje v celkové výši 500 000,- Kč. Finanční prostředky budou použity na vyplacení odměn obcím oceněným v krajském kole soutěže "Vesnice roku 2011", na základě usnesení Rady Olomouckého kraje č. UR/96/70/2011 ze dne 26.7.2011.</t>
  </si>
  <si>
    <t xml:space="preserve"> -Rozpočtová změna 441/11</t>
  </si>
  <si>
    <t>důvod: odbor životního prostředí a zemědělství požádal ekonomický odbor dne 12.8.2011 o provedení rozpočtové změny. Důvodem navrhované změny je přesun finančních prostředků v rámci Fondu na podporu výstavby a obnovy vodohospodářské infrastruktury na území Olomouckého kraje v celkové výši 2 003 000,- Kč. Finanční prostředky budou poskytnuty obcím na území Olomouckého kraje, na základě usnesení Zastupitelstva Olomouckého kraje č. UZ/19/58/2011 ze dne 22.4.2011.</t>
  </si>
  <si>
    <t xml:space="preserve"> -Rozpočtová změna 442/11</t>
  </si>
  <si>
    <t>důvod: odbor školství, mládeže a tělovýchovy požádal ekonomický odbor dne 1.8.2011 o provedení rozpočtové změny. Důvodem navrhované změny je přesun finančních prostředků v rámci odboru školství, mládeže a tělovýchovy v celkové výši 540 000,- Kč. Finanční prostředky budou použity na úpravu neinvestičního příspěvku na provoz příspěvkové organizace Střední odborná škola a Střední odborné učiliště, Šumperk, (jedná se pouze o opravu UZ z důvodu finacování oprav a údržby), a Střední škola polygrafická, Olomouc (jedná se pouze o opravu paragrafu z důvodu zrušení domova mládeže).</t>
  </si>
  <si>
    <t xml:space="preserve"> -Rozpočtová změna 443/11</t>
  </si>
  <si>
    <t>důvod: odbor školství, mládeže a tělovýchovy požádal ekonomický odbor dne 15.8.2011 o provedení rozpočtové změny. Důvodem navrhované změny je přesun finančních prostředků v rámci odboru školství, mládeže a tělovýchovy ve výši 93 691,- Kč. Finanční prostředky budou použity na financování nákupu prezentačních předmětů, pronájem sálu a pohoštění v rámci akce "Přijetí medailistů a bodujících sportovců z her V. letní olympiády dětí a mládeže 2011 hejtmanem Olomouckého kraje".</t>
  </si>
  <si>
    <t xml:space="preserve"> -Rozpočtová změna 444/11</t>
  </si>
  <si>
    <t>druh rozpočtové změny: vnitřní rozpočtová změna - přesun mezi jednotlivými položkami, paragrafy v rámci odboru sociálních věcí</t>
  </si>
  <si>
    <t>důvod: odbor sociálních věcí požádal ekonomický odbor dne 3.8.2011 o provedení rozpočtové změny. Důvodem navrhované změny je přesun finančních prostředků v rámci odboru sociálních věcí v celkové výši 15 552 000,- Kč. Finanční prostředky budou převedeny z rezervy na provoz příspěvkových organizací na zvýšení neinvestičního příspěvku na provoz příspěvkových organizací v sociální oblasti na pokrytí deficitu do doby obdržení 3. splátky zálohy dotace z Ministerstva práce a sociálních věcí.</t>
  </si>
  <si>
    <t xml:space="preserve"> -Rozpočtová změna 445/11</t>
  </si>
  <si>
    <t>druh rozpočtové změny: vnitřní rozpočtová změna - přesun mezi jednotlivými položkami, paragrafy v rámci odboru dopravy a silničního hospodářství</t>
  </si>
  <si>
    <t>důvod: odbor dopravy a silničního hospodářství požádal ekonomický odbor dne 17.8.2011 o provedení rozpočtové změny. Důvodem navrhované změny je přesun finančních prostředků v rámci odboru dopravy a silničního hospodářství ve výši 80 000,- Kč. Finanční prostředky budou použity na úhradu nákladů soudních řízení.</t>
  </si>
  <si>
    <t xml:space="preserve"> -Rozpočtová změna 446/11</t>
  </si>
  <si>
    <t>důvod: odbor kultury a památkové péče požádal ekonomický odbor dne 3.8.2011 o provedení rozpočtové změny. Důvodem navrhované změny je přesun finančních prostředků v rámci odboru kultury a památkové péče ve výši 300 000,- Kč. Finanční prostředky budou použity na poskytnutí příspěvku Vojenské nemocnici Olomouc v rámci Významných projektů Olomouckého kraje, jedná se pouze o opravu položky z neinvestiční na investiční.</t>
  </si>
  <si>
    <t xml:space="preserve"> -Rozpočtová změna 447/11</t>
  </si>
  <si>
    <t>důvod: odbor zdravotnictví požádal ekonomický odbor dne 5.8.2011 o provedení rozpočtové změny. Důvodem navrhované změny je přesun finančních prostředků v rámci odboru zdravotnictví v celkové výši 3 100 000,- Kč. Finanční prostředky budou použity na finacování projektu "Hrou proti AIDS" v rámci programu "Zdraví 21", na základě usnesení Rady Olomouckého kraje č. UR/69/67/2011 ze dne 26.7.2011, a na finacování dotačního titulu "Vzdělávání lékařů" (jedná se pouze o označení UZ).</t>
  </si>
  <si>
    <t xml:space="preserve"> -Rozpočtová změna 448/11</t>
  </si>
  <si>
    <t>důvod: odbor investic a evropských programů požádal ekonomický odbor dne 12.8.2011 o provedení rozpočtové změny. Důvodem navrhované změny je přesun finančních prostředků v rámci odboru investic a evropských programů v celkové výši 647 440,- Kč. Finanční prostředky budou použity na úhradu nákladů na přípravu projektů z oblasti školství "Realizace energeticky úsporných opatření - SOŠ a SOU Jeseník a SPŠ strojnická Olomouc" v rámci Operačního programu Životní prostředí, z oblasti sociální "CSS Prostějov - rekonstrukce pavilonu - zřízení residenčního zařízení pro chronicky nemocné Alzeheimerovou chorobou" v rámci Programu švýcarsko - české spolupráce, a z oblasti zdravotnictví "ZZS OK - přístrojové vybavení vozidel" v rámci ROP Střední Morava a "Realizace energeticky úsporných opatření - Nemocnice Přerov - chirurgie" v rámci Operačního programu Životní prostředí.</t>
  </si>
  <si>
    <t xml:space="preserve"> -Rozpočtová změna 449/11</t>
  </si>
  <si>
    <t>důvod: odbor investic a evropských programů požádal ekonomický odbor dne 10.8.2011 o provedení rozpočtové změny. Důvodem navrhované změny je přesun finančních prostředků v rámci odboru investic a evropských programů v celkové výši 17 500 000,- Kč. Finanční prostředky budou použity na financování projektu z oblasti krizové infrastruktury "Krajské operační a informační středisko (KOPIS)" v rámci Integrovaného operačního programu, z oblasti dopravy "III/44311 Dolany - průtah, most" a z oblasti školství "SŠ polygrafická, Střední Novosadská 55, Olomouc - Modernizace výukových prostor a vybavení školy" a "VOŠ a SPŠ, Gen. Krátkého 1, Šumperk - Půdní vestavba učeben" v rámci ROP Střední Morava.</t>
  </si>
  <si>
    <t xml:space="preserve"> -Rozpočtová změna 450/11</t>
  </si>
  <si>
    <t>důvod: odbor investic a evropských programů požádal ekonomický odbor dne 10.8.2011 o provedení rozpočtové změny. Důvodem navrhované změny je přesun finančních prostředků v rámci odboru investic a evropských programů v celkové výši 346 500,- Kč. Finanční prostředky budou použity na financování projektu "Zajištění dostupnosti vybraných sociálních služeb v Olomouckém kraji" v rámci Operačního programu Lidské zdroje a zaměstnanost.</t>
  </si>
  <si>
    <t>ORJ - 60</t>
  </si>
  <si>
    <t>5169 - Nákup ostat. služeb</t>
  </si>
  <si>
    <t xml:space="preserve"> -Rozpočtová změna 451/11</t>
  </si>
  <si>
    <t>důvod: odbor investic a evropských programů požádal ekonomický odbor dne 17.8.2011 o provedení rozpočtové změny. Důvodem navrhované změny je přesun finančních prostředků v rámci odboru investic a evropských programů v celkové výši 123 222,- Kč. Finanční prostředky budou použity na finacování projektu "Zajištění integrace příslušníků romských komunit" v rámci Operačního programu Lidské zdroje a zaměstnanost.</t>
  </si>
  <si>
    <t xml:space="preserve"> -Rozpočtová změna 452/11</t>
  </si>
  <si>
    <t xml:space="preserve"> -Rozpočtová změna 453/11</t>
  </si>
  <si>
    <t>důvod: odbor investic a evropských programů požádal ekonomický odbor dne 15.8.2011 o provedení rozpočtové změny. Důvodem navrhované změny je přesun finančních prostředků v rámci odboru investic a evropských programů v celkové výši 14 415 455,54 Kč. Finanční prostředky budou použity na úhradu upřesněných nákladů investiční akce financované z úvěrového rámce u Evropské investiční banky v rámci oblasti dopravy "III/44930 Čelechovice na Hané - průtah".</t>
  </si>
  <si>
    <t xml:space="preserve"> -Rozpočtová změna 454/11</t>
  </si>
  <si>
    <t>důvod: odbor investic a evropských programů požádal ekonomický odbor dne 15.8.2011 o provedení rozpočtové změny. Důvodem navrhované změny je přesun finančních prostředků v rámci odboru investic a evropských programů v celkové výši 4 007 917,20 Kč. Finanční prostředky budou použity na úhradu upřesněných nákladů investičních akcí financovaných z úvěru Komerční banky, a. s., v rámci oblasti školství, sociální, zdravotnictví a kultury.</t>
  </si>
  <si>
    <t xml:space="preserve"> -Rozpočtová změna 455/11</t>
  </si>
  <si>
    <t>důvod: odbor investic a evropských programů požádal ekonomický odbor dne 15.8.2011 o provedení rozpočtové změny. Důvodem navrhované změny je přesun finančních prostředků v rámci odboru investic a evropských programů v celkové výši 6 464 562,41 Kč. Finanční prostředky budou použity na úhradu upřesněných nákladů investičních akcí v rámci jednotlivých oblastí, a to v oblasti dopravy, kultury, sociální, zdravotnictví a školství.</t>
  </si>
  <si>
    <t xml:space="preserve"> -Rozpočtová změna 456/11</t>
  </si>
  <si>
    <t>důvod: odbor investic a evropských programů požádal ekonomický odbor dne 24.8.2011 o provedení rozpočtové změny. Důvodem navrhované změny je zapojení dotace z Ministerstva školství, mládeže a tělovýchovy ČR v celkové výši 13 029 624,40 Kč. Finanční prostředky byly poukázány na účet Olomouckého kraje z Řídícího orgánu přes rozpočtovou kapitolu Ministerstva školství, mládeže a tělovýchovy na globální grant v rámci Operačního programu Vzdělávání pro konkurenceschopnost "Zvyšování kvality ve vzdělávání v Olomouckém kraji".</t>
  </si>
  <si>
    <t xml:space="preserve"> -Rozpočtová změna 407/11</t>
  </si>
  <si>
    <t>druh rozpočtové změny: zvýšení prostředků rozpočtu</t>
  </si>
  <si>
    <t>důvod: Kancelář ředitele požádala dne 23.6.2011 o provedení rozpočtové změny. Důvodem navrhované změny je zapojení finančních prostředků do rozpočtu Olomouckého kraje v celkové výši 485 212,- Kč. Finanční prostředky byly zaslány na příjmový účet kraje jako refundace osobních nákladů za prosinec 2010 u projektu "Řízení, kontrola, monitorování a hodnocení programu v Olomouckém kraji" v rámci Operačního programu Vzdělávání pro konkurenceschopnost.</t>
  </si>
  <si>
    <t xml:space="preserve"> -Rozpočtová změna 457/11</t>
  </si>
  <si>
    <t>důvod: odbor životního prostředí a zemědělství požádal dne 15.8.2011 o provedení rozpočtové změny. Důvodem navrhované změny je zapojení finančních prostředků do rozpočtu Olomouckého kraje ve výši 798 417,- Kč. Finanční prostředky byly poukázány na účet Olomouckého kraje jako vratky nevyčerpané dotace z roku 2010 od městyse Náměšť na Hané a budou zapojeny do Fondu na podporu výstavby a obnovy vodohospodářské infrastruktury na území Olomouckého kraje.</t>
  </si>
  <si>
    <t>schválený rozpočet</t>
  </si>
  <si>
    <t>upravený rozpočet</t>
  </si>
  <si>
    <t>Daňové příjmy (včetně daně z příjmu PO placené krajem)</t>
  </si>
  <si>
    <t>Správní poplatky</t>
  </si>
  <si>
    <t xml:space="preserve">Příjmy z pronájmu </t>
  </si>
  <si>
    <t>Přijaté sankční platby</t>
  </si>
  <si>
    <t>Příjmy z prodeje</t>
  </si>
  <si>
    <t>Příjmy z úroků</t>
  </si>
  <si>
    <t xml:space="preserve">Neinvestiční přijaté dotace ze SR </t>
  </si>
  <si>
    <t xml:space="preserve">Odvody PO </t>
  </si>
  <si>
    <t xml:space="preserve">Fond na podporu výst. a obnovy vodohosp. infrastruktury </t>
  </si>
  <si>
    <t>Splátky půjček</t>
  </si>
  <si>
    <t>Ostatní nedaňové příjmy</t>
  </si>
  <si>
    <t>Dotace do oblasti školství</t>
  </si>
  <si>
    <t>Dotace do oblasti sociálních věcí</t>
  </si>
  <si>
    <t>Dotace do oblasti zdravotnictví</t>
  </si>
  <si>
    <t>Dotace do oblasti kultury</t>
  </si>
  <si>
    <t>Dotace do oblasti životního prostředí a zemědělství</t>
  </si>
  <si>
    <t>Dotace do oblasti dopravy</t>
  </si>
  <si>
    <t>Dotace pro Krajský úřad, SDH, zahraniční spolupráce, povodně, limitky</t>
  </si>
  <si>
    <t>Dotace od Regionální rady</t>
  </si>
  <si>
    <t>Dotace z NF, ze zahraničí, SFDI</t>
  </si>
  <si>
    <t>EIB, KB</t>
  </si>
  <si>
    <t>Grantová schémata, OP LZZ, OPŽP, OPPS, GG, OP VPK</t>
  </si>
  <si>
    <t>Financování - úvěry</t>
  </si>
  <si>
    <t>Finanční vypořádání, depozita, přebytek</t>
  </si>
  <si>
    <t>Příjmy Olomouckého kraje celkem</t>
  </si>
  <si>
    <t>Konsolidace</t>
  </si>
  <si>
    <t>Příjmy Olomouckého kraje celkem (po konsolidaci)</t>
  </si>
  <si>
    <t>Odbory (kanceláře) - provozní výdaje</t>
  </si>
  <si>
    <t>Příspěvkové organizace - provozní výdaje</t>
  </si>
  <si>
    <t>Evropské programy</t>
  </si>
  <si>
    <t>Rozpracované investice</t>
  </si>
  <si>
    <t>Rozpracované investice - zdravotnictví (z nájemného)</t>
  </si>
  <si>
    <t>Nové investice</t>
  </si>
  <si>
    <t>Nové investice - zdravotnictví (z nájemného)</t>
  </si>
  <si>
    <t>Financování - splátky úvěrů</t>
  </si>
  <si>
    <t xml:space="preserve">Výdaje Olomouckého kraje celkem </t>
  </si>
  <si>
    <t>Výdaje Olomouckého kraje celkem (po konsolidaci)</t>
  </si>
  <si>
    <t>Konsolidace je očištění údajů v rozpočtu o interní přesuny peněž. prostředků uvnitř organizace mezi jednotlivými účty.</t>
  </si>
  <si>
    <t>důvod: odbor ekonomický požádal dne 3.8.2011 o provedení rozpočtové změny. Důvodem navrhované změny je zapojení finančních prostředků do rozpočtu Olomouckého kraje ve výši 12 020 760,28 Kč. Finanční prostředky obdržela příspěvková organizace Olomouckého kraje Správa silnic Olomouckého kraje jako refundaci od Regionální rady regionu soudržnosti Střední Morava na akci "Rekonstrukce silnice III/4432 Samotišky - Svatý Kopeček", prostředky budou stanoveny jako odvod z investičního fondu příspěvkové organizace, zapojeny do rozpočtu odboru ekonomického a použity na spolufinancování dalších projektů, na základě usnesení Rady Olomouckého kraje č. UR/70/24/2011 ze dne 30.8.2011.</t>
  </si>
  <si>
    <t>důvod: odbor investic a evropských programů požádal ekonomický odbor dne 8.8.2011 o provedení rozpočtové změny. Důvodem navrhované změny je zapojení finančních prostředků do rozpočtu Olomouckého kraje ve výši 200 000,- Kč. Odvod z investičního fondu příspěvkové organizace  Střední zdravotnická škola a Vyšší odborná škola zdravotnická Emanuela Pöttinga, Olomouc, bude použit na financování investiční akce "Střední zdravotnická škola a Vyšší odborná škola zdravotnická Emanuela Pöttinga, Olomouc, Pöttingova 2 - Rekonstrukce osvětlení a elektroinstalace", na základě usnesení Rady Olomouckého kraje č. UR/70/24/2011 ze dne 30.8.2011.</t>
  </si>
  <si>
    <t>důvod: odbor investic a evropských programů požádal ekonomický odbor dne 15.8.2011 o provedení rozpočtové změny. Důvodem navrhované změny je přesun finančních prostředků v rámci odboru investic a evropských programů v celkové výši 777 927,30 Kč. Finanční prostředky budou použity na úhradu upřesněných nákladů investiční akce v rámci oblasti zdravotnictví "SMN a.s. - o.z. Nemocnice Přerov - zřízení jednotky dlouhodobé intenzivní péče", na základě usnesení Rady Olomouckého kraje č. UR/70/10/2011 ze dne 30.8.2011.</t>
  </si>
  <si>
    <t>důvod: odbor ekonomický požádal dne 23.6.2011 o provedení rozpočtové změny. Důvodem navrhované změny je zvýšení finančních prostředků Olomouckého kraje ve výši 209 993,78 Kč. Finanční prostředky určené na realizaci projektu "DIGIMON" v rámci Finančního mechanismu EHP/Norska byly příspěvkové organizaci Vědecká knihovna v Olomouci poskytnuty z Ministerstva financí, proto bude proveden odvod z provozu příspěvkové organizace a prostředky budou zapojeny do rozpočtu odboru ekonomického na spolufinancování dalších projektů z půjčky EIB, na základě usnesení Rady Olomouckého kraje č. UR/69/28/2011 ze dne 26.7.2011.</t>
  </si>
  <si>
    <t>důvod: odbor investic a evropských programů požádal ekonomický odbor dne 12.7.2011 o provedení rozpočtové změny. Důvodem navrhované změny je snížení finančních prostředků Olomouckého kraje ve výši 100 000,- Kč. Investiční akce v oblasti školství "Střední škola, Olomouc - Svatý Kopeček, B. Dvorského 17 - oplocení areálu" se pro letošní rok nebude realizovat, proto bude zrušen nařízený odvod z investičního fondu příspěvkové organizace Olomouckého kraje Střední škola, Olomouc - Svatý Kopeček, na základě usnesení Rady Olomouckého kraje č. UR/69/28/2011 ze dne 26.7.2011.</t>
  </si>
  <si>
    <t>důvod: odbor strategického rozvoje kraje požádal ekonomický odbor dne 29.6.2011 o provedení rozpočtové změny. Důvodem navrhované změny je přesun finančních prostředků v rámci odboru strategického rozvoje kraje v celkové výši 110 000,- Kč. Finanční prostředky budou použity na poskytnutí příspěvků Škole obnovy venkova Olomouckého kraje , o. p. s., Náměšť na Hané, na vydání brožury "Vesnice roku 2011" a sdružení MedChemBio, Olomouc, na realizaci odborného semináře, na základě usnesení Rady Olomouckého kraje č. UR/69/68/2011 a UR/69/71/2011 ze dne 26.7.2011.</t>
  </si>
  <si>
    <t>důvod: odbor školství, mládeže a tělovýchovy požádal ekonomický odbor dne 15.6.2011 o provedení rozpočtové změny. Důvodem navrhované změny je zapojení finančních prostředků do rozpočtu Olomouckého kraje ve výši 1 000 000,- Kč. V souvislosti s oddělením školní jídelny od příspěvkové organizace Gymnázium, Olomouc - Hejčín, je nařízen odvod z investičního fondu příspěvkové organizace, prostředky budou použity na posílení provozu, na základě usnesení Rady Olomouckého kraje č. UR/67/19/2011 ze dne 24.6.2011.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</si>
</sst>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5" formatCode="#,##0\ &quot;Kč&quot;;\-#,##0\ &quot;Kč&quot;"/>
    <numFmt numFmtId="164" formatCode="00000"/>
    <numFmt numFmtId="165" formatCode="00000000000"/>
    <numFmt numFmtId="166" formatCode="00,000"/>
    <numFmt numFmtId="167" formatCode="00000000"/>
  </numFmts>
  <fonts count="45" x14ac:knownFonts="1">
    <font>
      <sz val="10"/>
      <name val="Arial"/>
      <charset val="238"/>
    </font>
    <font>
      <sz val="11"/>
      <color theme="1"/>
      <name val="Calibri"/>
      <family val="2"/>
      <charset val="238"/>
      <scheme val="minor"/>
    </font>
    <font>
      <b/>
      <sz val="18"/>
      <color theme="3"/>
      <name val="Cambria"/>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
      <sz val="10"/>
      <name val="Arial"/>
      <family val="2"/>
      <charset val="238"/>
    </font>
    <font>
      <b/>
      <sz val="14"/>
      <name val="Arial CE"/>
      <charset val="238"/>
    </font>
    <font>
      <sz val="11"/>
      <name val="Arial"/>
      <family val="2"/>
      <charset val="238"/>
    </font>
    <font>
      <b/>
      <sz val="11"/>
      <name val="Arial CE"/>
      <charset val="238"/>
    </font>
    <font>
      <b/>
      <i/>
      <sz val="10"/>
      <name val="Arial"/>
      <family val="2"/>
      <charset val="238"/>
    </font>
    <font>
      <sz val="12"/>
      <name val="Arial CE"/>
      <charset val="238"/>
    </font>
    <font>
      <sz val="10"/>
      <name val="Arial CE"/>
      <charset val="238"/>
    </font>
    <font>
      <i/>
      <sz val="10"/>
      <name val="Arial CE"/>
      <charset val="238"/>
    </font>
    <font>
      <i/>
      <sz val="10"/>
      <name val="Arial"/>
      <family val="2"/>
      <charset val="238"/>
    </font>
    <font>
      <i/>
      <sz val="10"/>
      <name val="Arial CE"/>
      <family val="2"/>
      <charset val="238"/>
    </font>
    <font>
      <b/>
      <i/>
      <sz val="10"/>
      <name val="Arial CE"/>
      <charset val="238"/>
    </font>
    <font>
      <sz val="9"/>
      <name val="Arial CE"/>
      <charset val="238"/>
    </font>
    <font>
      <sz val="12"/>
      <name val="Arial"/>
      <family val="2"/>
      <charset val="238"/>
    </font>
    <font>
      <sz val="12"/>
      <name val="Arial"/>
      <charset val="238"/>
    </font>
    <font>
      <sz val="11"/>
      <name val="Arial"/>
      <charset val="238"/>
    </font>
    <font>
      <b/>
      <i/>
      <sz val="11"/>
      <name val="Arial"/>
      <family val="2"/>
      <charset val="238"/>
    </font>
    <font>
      <sz val="10"/>
      <name val="Arial"/>
      <family val="2"/>
    </font>
    <font>
      <b/>
      <sz val="11"/>
      <name val="Arial"/>
      <family val="2"/>
    </font>
    <font>
      <sz val="11"/>
      <name val="Arial"/>
      <family val="2"/>
    </font>
    <font>
      <i/>
      <sz val="11"/>
      <name val="Arial"/>
      <family val="2"/>
      <charset val="238"/>
    </font>
    <font>
      <i/>
      <sz val="11"/>
      <name val="Arial"/>
      <family val="2"/>
    </font>
    <font>
      <i/>
      <sz val="11"/>
      <name val="Arial CE"/>
      <charset val="238"/>
    </font>
    <font>
      <i/>
      <sz val="9"/>
      <name val="Arial CE"/>
      <charset val="238"/>
    </font>
    <font>
      <b/>
      <sz val="8"/>
      <color indexed="81"/>
      <name val="Tahoma"/>
      <family val="2"/>
      <charset val="238"/>
    </font>
    <font>
      <sz val="8"/>
      <color indexed="81"/>
      <name val="Tahoma"/>
      <family val="2"/>
      <charset val="238"/>
    </font>
    <font>
      <b/>
      <sz val="8"/>
      <color indexed="81"/>
      <name val="Tahoma"/>
      <charset val="1"/>
    </font>
    <font>
      <sz val="8"/>
      <color indexed="81"/>
      <name val="Tahoma"/>
      <charset val="1"/>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2"/>
        <bgColor indexed="64"/>
      </patternFill>
    </fill>
  </fills>
  <borders count="2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style="thin">
        <color auto="1"/>
      </bottom>
      <diagonal/>
    </border>
    <border>
      <left style="thin">
        <color auto="1"/>
      </left>
      <right/>
      <top/>
      <bottom style="thin">
        <color auto="1"/>
      </bottom>
      <diagonal/>
    </border>
    <border>
      <left style="thin">
        <color auto="1"/>
      </left>
      <right style="thin">
        <color auto="1"/>
      </right>
      <top/>
      <bottom/>
      <diagonal/>
    </border>
    <border>
      <left/>
      <right style="thin">
        <color auto="1"/>
      </right>
      <top/>
      <bottom/>
      <diagonal/>
    </border>
    <border>
      <left/>
      <right style="thin">
        <color auto="1"/>
      </right>
      <top style="thin">
        <color auto="1"/>
      </top>
      <bottom style="thin">
        <color auto="1"/>
      </bottom>
      <diagonal/>
    </border>
    <border>
      <left/>
      <right/>
      <top style="thin">
        <color auto="1"/>
      </top>
      <bottom/>
      <diagonal/>
    </border>
    <border>
      <left style="thin">
        <color auto="1"/>
      </left>
      <right style="thin">
        <color auto="1"/>
      </right>
      <top/>
      <bottom style="thin">
        <color auto="1"/>
      </bottom>
      <diagonal/>
    </border>
    <border>
      <left/>
      <right style="thin">
        <color auto="1"/>
      </right>
      <top style="thin">
        <color auto="1"/>
      </top>
      <bottom/>
      <diagonal/>
    </border>
    <border>
      <left/>
      <right/>
      <top/>
      <bottom style="thin">
        <color auto="1"/>
      </bottom>
      <diagonal/>
    </border>
    <border>
      <left/>
      <right/>
      <top style="thin">
        <color auto="1"/>
      </top>
      <bottom style="double">
        <color auto="1"/>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8" fillId="0" borderId="0"/>
  </cellStyleXfs>
  <cellXfs count="264">
    <xf numFmtId="0" fontId="0" fillId="0" borderId="0" xfId="0"/>
    <xf numFmtId="0" fontId="19" fillId="0" borderId="0" xfId="0" applyFont="1"/>
    <xf numFmtId="0" fontId="30" fillId="0" borderId="0" xfId="0" applyFont="1" applyFill="1" applyAlignment="1">
      <alignment horizontal="justify" vertical="top" wrapText="1"/>
    </xf>
    <xf numFmtId="0" fontId="20" fillId="0" borderId="0" xfId="0" applyFont="1" applyAlignment="1">
      <alignment horizontal="justify" vertical="top" wrapText="1"/>
    </xf>
    <xf numFmtId="0" fontId="21" fillId="0" borderId="0" xfId="0" applyFont="1"/>
    <xf numFmtId="0" fontId="22" fillId="0" borderId="0" xfId="0" applyFont="1" applyBorder="1" applyAlignment="1"/>
    <xf numFmtId="0" fontId="23" fillId="0" borderId="0" xfId="0" applyFont="1"/>
    <xf numFmtId="0" fontId="24" fillId="0" borderId="0" xfId="0" applyFont="1" applyAlignment="1">
      <alignment horizontal="left"/>
    </xf>
    <xf numFmtId="0" fontId="25" fillId="0" borderId="0" xfId="0" applyFont="1" applyAlignment="1">
      <alignment horizontal="right"/>
    </xf>
    <xf numFmtId="0" fontId="26" fillId="0" borderId="10" xfId="0" applyFont="1" applyBorder="1" applyAlignment="1">
      <alignment horizontal="center"/>
    </xf>
    <xf numFmtId="0" fontId="27" fillId="0" borderId="11" xfId="0" applyFont="1" applyBorder="1" applyAlignment="1">
      <alignment horizontal="center"/>
    </xf>
    <xf numFmtId="0" fontId="26" fillId="0" borderId="10" xfId="0" applyFont="1" applyBorder="1" applyAlignment="1">
      <alignment horizontal="center" wrapText="1"/>
    </xf>
    <xf numFmtId="3" fontId="0" fillId="0" borderId="10" xfId="0" applyNumberFormat="1" applyBorder="1" applyAlignment="1">
      <alignment horizontal="center"/>
    </xf>
    <xf numFmtId="0" fontId="0" fillId="0" borderId="10" xfId="0" applyBorder="1"/>
    <xf numFmtId="0" fontId="18" fillId="0" borderId="12" xfId="0" applyFont="1" applyBorder="1" applyAlignment="1">
      <alignment horizontal="center"/>
    </xf>
    <xf numFmtId="0" fontId="27" fillId="0" borderId="13" xfId="0" applyFont="1" applyBorder="1" applyAlignment="1">
      <alignment horizontal="left"/>
    </xf>
    <xf numFmtId="4" fontId="26" fillId="0" borderId="12" xfId="0" applyNumberFormat="1" applyFont="1" applyBorder="1" applyAlignment="1">
      <alignment horizontal="right" wrapText="1"/>
    </xf>
    <xf numFmtId="164" fontId="0" fillId="0" borderId="10" xfId="0" applyNumberFormat="1" applyBorder="1" applyAlignment="1">
      <alignment horizontal="center"/>
    </xf>
    <xf numFmtId="0" fontId="28" fillId="0" borderId="10" xfId="0" applyFont="1" applyBorder="1"/>
    <xf numFmtId="0" fontId="22" fillId="0" borderId="14" xfId="0" applyFont="1" applyBorder="1" applyAlignment="1"/>
    <xf numFmtId="4" fontId="22" fillId="0" borderId="10" xfId="0" applyNumberFormat="1" applyFont="1" applyBorder="1" applyAlignment="1"/>
    <xf numFmtId="0" fontId="18" fillId="0" borderId="0" xfId="0" applyFont="1"/>
    <xf numFmtId="0" fontId="29" fillId="0" borderId="0" xfId="0" applyFont="1"/>
    <xf numFmtId="0" fontId="26" fillId="0" borderId="0" xfId="0" applyFont="1" applyAlignment="1">
      <alignment horizontal="right"/>
    </xf>
    <xf numFmtId="0" fontId="26" fillId="0" borderId="10" xfId="0" applyFont="1" applyFill="1" applyBorder="1" applyAlignment="1">
      <alignment horizontal="center"/>
    </xf>
    <xf numFmtId="0" fontId="26" fillId="0" borderId="11" xfId="0" applyFont="1" applyBorder="1" applyAlignment="1">
      <alignment horizontal="center"/>
    </xf>
    <xf numFmtId="165" fontId="0" fillId="0" borderId="10" xfId="0" applyNumberFormat="1" applyFill="1" applyBorder="1" applyAlignment="1">
      <alignment horizontal="center"/>
    </xf>
    <xf numFmtId="0" fontId="18" fillId="0" borderId="10" xfId="0" applyFont="1" applyFill="1" applyBorder="1" applyAlignment="1">
      <alignment horizontal="center"/>
    </xf>
    <xf numFmtId="0" fontId="27" fillId="0" borderId="10" xfId="0" applyFont="1" applyFill="1" applyBorder="1" applyAlignment="1">
      <alignment horizontal="left"/>
    </xf>
    <xf numFmtId="4" fontId="26" fillId="0" borderId="10" xfId="0" applyNumberFormat="1" applyFont="1" applyBorder="1"/>
    <xf numFmtId="165" fontId="0" fillId="0" borderId="10" xfId="0" applyNumberFormat="1" applyBorder="1" applyAlignment="1">
      <alignment horizontal="center"/>
    </xf>
    <xf numFmtId="0" fontId="22" fillId="0" borderId="15" xfId="0" applyFont="1" applyBorder="1"/>
    <xf numFmtId="4" fontId="22" fillId="0" borderId="10" xfId="0" applyNumberFormat="1" applyFont="1" applyBorder="1"/>
    <xf numFmtId="0" fontId="30" fillId="0" borderId="0" xfId="0" applyFont="1" applyAlignment="1">
      <alignment horizontal="justify" vertical="top" wrapText="1"/>
    </xf>
    <xf numFmtId="0" fontId="21" fillId="0" borderId="0" xfId="0" applyFont="1" applyFill="1"/>
    <xf numFmtId="0" fontId="22" fillId="0" borderId="0" xfId="0" applyFont="1" applyFill="1" applyBorder="1" applyAlignment="1"/>
    <xf numFmtId="0" fontId="24" fillId="0" borderId="0" xfId="0" applyFont="1" applyFill="1" applyAlignment="1">
      <alignment horizontal="left"/>
    </xf>
    <xf numFmtId="166" fontId="18" fillId="0" borderId="10" xfId="0" applyNumberFormat="1" applyFont="1" applyBorder="1" applyAlignment="1">
      <alignment horizontal="center"/>
    </xf>
    <xf numFmtId="0" fontId="0" fillId="0" borderId="10" xfId="0" applyFill="1" applyBorder="1"/>
    <xf numFmtId="0" fontId="18" fillId="0" borderId="12" xfId="0" applyFont="1" applyFill="1" applyBorder="1" applyAlignment="1">
      <alignment horizontal="center"/>
    </xf>
    <xf numFmtId="0" fontId="26" fillId="0" borderId="11" xfId="0" applyFont="1" applyFill="1" applyBorder="1"/>
    <xf numFmtId="4" fontId="26" fillId="0" borderId="12" xfId="0" applyNumberFormat="1" applyFont="1" applyFill="1" applyBorder="1" applyAlignment="1">
      <alignment horizontal="right" wrapText="1"/>
    </xf>
    <xf numFmtId="164" fontId="18" fillId="0" borderId="10" xfId="0" applyNumberFormat="1" applyFont="1" applyBorder="1" applyAlignment="1">
      <alignment horizontal="center"/>
    </xf>
    <xf numFmtId="0" fontId="19" fillId="0" borderId="0" xfId="0" applyFont="1" applyFill="1"/>
    <xf numFmtId="0" fontId="0" fillId="0" borderId="0" xfId="0" applyFill="1"/>
    <xf numFmtId="0" fontId="18" fillId="0" borderId="0" xfId="0" applyFont="1" applyFill="1"/>
    <xf numFmtId="0" fontId="29" fillId="0" borderId="0" xfId="0" applyFont="1" applyFill="1"/>
    <xf numFmtId="0" fontId="26" fillId="0" borderId="0" xfId="0" applyFont="1" applyFill="1" applyAlignment="1">
      <alignment horizontal="right"/>
    </xf>
    <xf numFmtId="0" fontId="26" fillId="0" borderId="11" xfId="0" applyFont="1" applyFill="1" applyBorder="1" applyAlignment="1">
      <alignment horizontal="center"/>
    </xf>
    <xf numFmtId="0" fontId="26" fillId="0" borderId="11" xfId="0" applyFont="1" applyFill="1" applyBorder="1" applyAlignment="1"/>
    <xf numFmtId="166" fontId="18" fillId="0" borderId="10" xfId="0" applyNumberFormat="1" applyFont="1" applyFill="1" applyBorder="1" applyAlignment="1">
      <alignment horizontal="center"/>
    </xf>
    <xf numFmtId="0" fontId="22" fillId="0" borderId="10" xfId="0" applyFont="1" applyFill="1" applyBorder="1" applyAlignment="1"/>
    <xf numFmtId="0" fontId="28" fillId="0" borderId="10" xfId="0" applyFont="1" applyFill="1" applyBorder="1"/>
    <xf numFmtId="0" fontId="22" fillId="0" borderId="15" xfId="0" applyFont="1" applyFill="1" applyBorder="1"/>
    <xf numFmtId="4" fontId="22" fillId="0" borderId="10" xfId="0" applyNumberFormat="1" applyFont="1" applyFill="1" applyBorder="1"/>
    <xf numFmtId="3" fontId="18" fillId="0" borderId="10" xfId="0" applyNumberFormat="1" applyFont="1" applyBorder="1" applyAlignment="1">
      <alignment horizontal="center"/>
    </xf>
    <xf numFmtId="0" fontId="26" fillId="0" borderId="11" xfId="0" applyFont="1" applyBorder="1"/>
    <xf numFmtId="0" fontId="18" fillId="0" borderId="10" xfId="0" applyFont="1" applyBorder="1" applyAlignment="1">
      <alignment horizontal="center"/>
    </xf>
    <xf numFmtId="0" fontId="22" fillId="0" borderId="10" xfId="0" applyFont="1" applyBorder="1" applyAlignment="1"/>
    <xf numFmtId="4" fontId="26" fillId="0" borderId="10" xfId="0" applyNumberFormat="1" applyFont="1" applyFill="1" applyBorder="1"/>
    <xf numFmtId="4" fontId="0" fillId="0" borderId="0" xfId="0" applyNumberFormat="1"/>
    <xf numFmtId="0" fontId="23" fillId="0" borderId="0" xfId="0" applyFont="1" applyFill="1"/>
    <xf numFmtId="0" fontId="25" fillId="0" borderId="0" xfId="0" applyFont="1" applyFill="1" applyAlignment="1">
      <alignment horizontal="right"/>
    </xf>
    <xf numFmtId="0" fontId="27" fillId="0" borderId="11" xfId="0" applyFont="1" applyFill="1" applyBorder="1" applyAlignment="1">
      <alignment horizontal="center"/>
    </xf>
    <xf numFmtId="1" fontId="18" fillId="0" borderId="10" xfId="0" applyNumberFormat="1" applyFont="1" applyFill="1" applyBorder="1" applyAlignment="1">
      <alignment horizontal="center"/>
    </xf>
    <xf numFmtId="0" fontId="26" fillId="0" borderId="10" xfId="0" applyFont="1" applyFill="1" applyBorder="1" applyAlignment="1">
      <alignment horizontal="left"/>
    </xf>
    <xf numFmtId="4" fontId="26" fillId="0" borderId="10" xfId="0" applyNumberFormat="1" applyFont="1" applyFill="1" applyBorder="1" applyAlignment="1"/>
    <xf numFmtId="0" fontId="22" fillId="0" borderId="14" xfId="0" applyFont="1" applyFill="1" applyBorder="1" applyAlignment="1"/>
    <xf numFmtId="4" fontId="22" fillId="0" borderId="10" xfId="0" applyNumberFormat="1" applyFont="1" applyFill="1" applyBorder="1" applyAlignment="1"/>
    <xf numFmtId="0" fontId="30" fillId="0" borderId="0" xfId="0" applyFont="1" applyAlignment="1"/>
    <xf numFmtId="167" fontId="18" fillId="0" borderId="10" xfId="0" applyNumberFormat="1" applyFont="1" applyBorder="1" applyAlignment="1">
      <alignment horizontal="center"/>
    </xf>
    <xf numFmtId="165" fontId="18" fillId="0" borderId="10" xfId="0" applyNumberFormat="1" applyFont="1" applyFill="1" applyBorder="1" applyAlignment="1">
      <alignment horizontal="center"/>
    </xf>
    <xf numFmtId="4" fontId="26" fillId="0" borderId="10" xfId="0" applyNumberFormat="1" applyFont="1" applyBorder="1" applyAlignment="1">
      <alignment wrapText="1"/>
    </xf>
    <xf numFmtId="3" fontId="18" fillId="0" borderId="0" xfId="0" applyNumberFormat="1" applyFont="1" applyBorder="1" applyAlignment="1">
      <alignment horizontal="center"/>
    </xf>
    <xf numFmtId="0" fontId="28" fillId="0" borderId="0" xfId="0" applyFont="1" applyBorder="1"/>
    <xf numFmtId="4" fontId="22" fillId="0" borderId="0" xfId="0" applyNumberFormat="1" applyFont="1" applyBorder="1" applyAlignment="1"/>
    <xf numFmtId="0" fontId="27" fillId="0" borderId="10" xfId="0" applyFont="1" applyBorder="1" applyAlignment="1">
      <alignment horizontal="left"/>
    </xf>
    <xf numFmtId="0" fontId="26" fillId="0" borderId="10" xfId="0" applyFont="1" applyBorder="1"/>
    <xf numFmtId="0" fontId="26" fillId="0" borderId="10" xfId="0" applyFont="1" applyBorder="1" applyAlignment="1"/>
    <xf numFmtId="0" fontId="27" fillId="0" borderId="16" xfId="0" applyFont="1" applyFill="1" applyBorder="1" applyAlignment="1">
      <alignment horizontal="left"/>
    </xf>
    <xf numFmtId="0" fontId="26" fillId="0" borderId="0" xfId="0" applyFont="1" applyFill="1" applyBorder="1" applyAlignment="1">
      <alignment horizontal="center"/>
    </xf>
    <xf numFmtId="167" fontId="18" fillId="0" borderId="0" xfId="0" applyNumberFormat="1" applyFont="1" applyBorder="1" applyAlignment="1">
      <alignment horizontal="center"/>
    </xf>
    <xf numFmtId="165" fontId="18" fillId="0" borderId="0" xfId="0" applyNumberFormat="1" applyFont="1" applyFill="1" applyBorder="1" applyAlignment="1">
      <alignment horizontal="center"/>
    </xf>
    <xf numFmtId="4" fontId="26" fillId="0" borderId="10" xfId="0" applyNumberFormat="1" applyFont="1" applyFill="1" applyBorder="1" applyAlignment="1">
      <alignment horizontal="right" wrapText="1"/>
    </xf>
    <xf numFmtId="0" fontId="18" fillId="0" borderId="0" xfId="0" applyFont="1" applyFill="1" applyBorder="1" applyAlignment="1">
      <alignment horizontal="center"/>
    </xf>
    <xf numFmtId="0" fontId="26" fillId="0" borderId="10" xfId="0" applyFont="1" applyBorder="1" applyAlignment="1">
      <alignment horizontal="left"/>
    </xf>
    <xf numFmtId="3" fontId="0" fillId="0" borderId="10" xfId="0" applyNumberFormat="1" applyFill="1" applyBorder="1" applyAlignment="1">
      <alignment horizontal="center"/>
    </xf>
    <xf numFmtId="0" fontId="26" fillId="0" borderId="0" xfId="0" applyFont="1" applyBorder="1" applyAlignment="1">
      <alignment horizontal="center"/>
    </xf>
    <xf numFmtId="0" fontId="27" fillId="0" borderId="10" xfId="0" applyFont="1" applyBorder="1" applyAlignment="1">
      <alignment horizontal="center"/>
    </xf>
    <xf numFmtId="166" fontId="18" fillId="0" borderId="0" xfId="0" applyNumberFormat="1" applyFont="1" applyBorder="1" applyAlignment="1">
      <alignment horizontal="center"/>
    </xf>
    <xf numFmtId="165" fontId="0" fillId="0" borderId="0" xfId="0" applyNumberFormat="1" applyFill="1" applyBorder="1" applyAlignment="1">
      <alignment horizontal="center"/>
    </xf>
    <xf numFmtId="2" fontId="18" fillId="0" borderId="0" xfId="0" applyNumberFormat="1" applyFont="1" applyBorder="1" applyAlignment="1">
      <alignment horizontal="center"/>
    </xf>
    <xf numFmtId="164" fontId="0" fillId="0" borderId="0" xfId="0" applyNumberFormat="1" applyBorder="1" applyAlignment="1">
      <alignment horizontal="center"/>
    </xf>
    <xf numFmtId="0" fontId="27" fillId="0" borderId="11" xfId="0" applyFont="1" applyFill="1" applyBorder="1" applyAlignment="1">
      <alignment horizontal="left"/>
    </xf>
    <xf numFmtId="4" fontId="26" fillId="0" borderId="10" xfId="0" applyNumberFormat="1" applyFont="1" applyBorder="1" applyAlignment="1">
      <alignment horizontal="right" wrapText="1"/>
    </xf>
    <xf numFmtId="0" fontId="30" fillId="0" borderId="0" xfId="0" applyFont="1" applyAlignment="1">
      <alignment horizontal="center" vertical="top" wrapText="1"/>
    </xf>
    <xf numFmtId="0" fontId="22" fillId="0" borderId="0" xfId="0" applyFont="1" applyFill="1" applyBorder="1" applyAlignment="1">
      <alignment horizontal="center"/>
    </xf>
    <xf numFmtId="0" fontId="21" fillId="0" borderId="0" xfId="0" applyFont="1" applyAlignment="1">
      <alignment horizontal="center"/>
    </xf>
    <xf numFmtId="167" fontId="18" fillId="0" borderId="10" xfId="0" applyNumberFormat="1" applyFont="1" applyFill="1" applyBorder="1" applyAlignment="1">
      <alignment horizontal="center"/>
    </xf>
    <xf numFmtId="0" fontId="18" fillId="0" borderId="0" xfId="0" applyFont="1" applyFill="1" applyAlignment="1">
      <alignment horizontal="center"/>
    </xf>
    <xf numFmtId="0" fontId="22" fillId="0" borderId="0" xfId="0" applyFont="1" applyBorder="1" applyAlignment="1">
      <alignment horizontal="center"/>
    </xf>
    <xf numFmtId="0" fontId="29" fillId="0" borderId="0" xfId="0" applyFont="1" applyFill="1" applyAlignment="1">
      <alignment horizontal="center"/>
    </xf>
    <xf numFmtId="0" fontId="22" fillId="0" borderId="10" xfId="0" applyFont="1" applyFill="1" applyBorder="1" applyAlignment="1">
      <alignment horizontal="center"/>
    </xf>
    <xf numFmtId="0" fontId="20" fillId="0" borderId="0" xfId="0" applyFont="1" applyFill="1" applyAlignment="1">
      <alignment horizontal="justify" vertical="top" wrapText="1"/>
    </xf>
    <xf numFmtId="0" fontId="20" fillId="0" borderId="0" xfId="0" applyFont="1" applyFill="1" applyAlignment="1">
      <alignment horizontal="center" vertical="top" wrapText="1"/>
    </xf>
    <xf numFmtId="166" fontId="18" fillId="0" borderId="0" xfId="0" applyNumberFormat="1" applyFont="1" applyFill="1" applyBorder="1" applyAlignment="1">
      <alignment horizontal="center"/>
    </xf>
    <xf numFmtId="0" fontId="0" fillId="0" borderId="10" xfId="0" applyFill="1" applyBorder="1" applyAlignment="1">
      <alignment horizontal="center"/>
    </xf>
    <xf numFmtId="0" fontId="27" fillId="0" borderId="13" xfId="0" applyFont="1" applyFill="1" applyBorder="1" applyAlignment="1">
      <alignment horizontal="left"/>
    </xf>
    <xf numFmtId="0" fontId="0" fillId="0" borderId="0" xfId="0" applyFill="1" applyAlignment="1">
      <alignment horizontal="center"/>
    </xf>
    <xf numFmtId="0" fontId="18" fillId="0" borderId="0" xfId="0" applyFont="1" applyFill="1" applyBorder="1"/>
    <xf numFmtId="0" fontId="29" fillId="0" borderId="0" xfId="0" applyFont="1" applyFill="1" applyBorder="1" applyAlignment="1">
      <alignment horizontal="center"/>
    </xf>
    <xf numFmtId="0" fontId="26" fillId="0" borderId="17" xfId="0" applyFont="1" applyFill="1" applyBorder="1" applyAlignment="1">
      <alignment horizontal="center"/>
    </xf>
    <xf numFmtId="0" fontId="26" fillId="0" borderId="18" xfId="0" applyFont="1" applyBorder="1" applyAlignment="1">
      <alignment horizontal="center"/>
    </xf>
    <xf numFmtId="166" fontId="18" fillId="0" borderId="17" xfId="0" applyNumberFormat="1" applyFont="1" applyFill="1" applyBorder="1" applyAlignment="1">
      <alignment horizontal="center"/>
    </xf>
    <xf numFmtId="0" fontId="0" fillId="0" borderId="18" xfId="0" applyBorder="1"/>
    <xf numFmtId="164" fontId="18" fillId="0" borderId="17" xfId="0" applyNumberFormat="1" applyFont="1" applyFill="1" applyBorder="1" applyAlignment="1">
      <alignment horizontal="center"/>
    </xf>
    <xf numFmtId="164" fontId="18" fillId="0" borderId="10" xfId="0" applyNumberFormat="1" applyFont="1" applyFill="1" applyBorder="1" applyAlignment="1">
      <alignment horizontal="center"/>
    </xf>
    <xf numFmtId="164" fontId="18" fillId="0" borderId="0" xfId="0" applyNumberFormat="1" applyFont="1" applyBorder="1" applyAlignment="1">
      <alignment horizontal="center"/>
    </xf>
    <xf numFmtId="166" fontId="0" fillId="0" borderId="0" xfId="0" applyNumberFormat="1" applyFill="1" applyBorder="1" applyAlignment="1">
      <alignment horizontal="center"/>
    </xf>
    <xf numFmtId="0" fontId="18" fillId="0" borderId="10" xfId="0" applyFont="1" applyFill="1" applyBorder="1" applyAlignment="1"/>
    <xf numFmtId="1" fontId="18" fillId="0" borderId="12" xfId="0" applyNumberFormat="1" applyFont="1" applyFill="1" applyBorder="1" applyAlignment="1">
      <alignment horizontal="center"/>
    </xf>
    <xf numFmtId="164" fontId="18" fillId="0" borderId="0" xfId="0" applyNumberFormat="1" applyFont="1" applyFill="1" applyBorder="1" applyAlignment="1">
      <alignment horizontal="center"/>
    </xf>
    <xf numFmtId="0" fontId="28" fillId="0" borderId="0" xfId="0" applyFont="1" applyFill="1" applyBorder="1"/>
    <xf numFmtId="4" fontId="22" fillId="0" borderId="0" xfId="0" applyNumberFormat="1" applyFont="1" applyFill="1" applyBorder="1" applyAlignment="1"/>
    <xf numFmtId="0" fontId="21" fillId="0" borderId="0" xfId="0" applyFont="1" applyFill="1" applyAlignment="1">
      <alignment horizontal="center"/>
    </xf>
    <xf numFmtId="0" fontId="22" fillId="0" borderId="0" xfId="0" applyFont="1" applyFill="1" applyBorder="1"/>
    <xf numFmtId="4" fontId="22" fillId="0" borderId="0" xfId="0" applyNumberFormat="1" applyFont="1" applyFill="1" applyBorder="1"/>
    <xf numFmtId="4" fontId="26" fillId="0" borderId="10" xfId="0" applyNumberFormat="1" applyFont="1" applyBorder="1" applyAlignment="1"/>
    <xf numFmtId="2" fontId="18" fillId="0" borderId="10" xfId="0" applyNumberFormat="1" applyFont="1" applyBorder="1" applyAlignment="1">
      <alignment horizontal="center"/>
    </xf>
    <xf numFmtId="1" fontId="18" fillId="0" borderId="12" xfId="0" applyNumberFormat="1" applyFont="1" applyBorder="1" applyAlignment="1">
      <alignment horizontal="center"/>
    </xf>
    <xf numFmtId="0" fontId="18" fillId="0" borderId="10" xfId="0" applyNumberFormat="1" applyFont="1" applyBorder="1" applyAlignment="1">
      <alignment horizontal="center"/>
    </xf>
    <xf numFmtId="0" fontId="18" fillId="0" borderId="0" xfId="0" applyNumberFormat="1" applyFont="1" applyBorder="1" applyAlignment="1">
      <alignment horizontal="center"/>
    </xf>
    <xf numFmtId="4" fontId="26" fillId="0" borderId="10" xfId="0" applyNumberFormat="1" applyFont="1" applyFill="1" applyBorder="1" applyAlignment="1">
      <alignment wrapText="1"/>
    </xf>
    <xf numFmtId="0" fontId="26" fillId="0" borderId="10" xfId="0" applyFont="1" applyFill="1" applyBorder="1" applyAlignment="1"/>
    <xf numFmtId="0" fontId="0" fillId="0" borderId="0" xfId="0" applyAlignment="1">
      <alignment horizontal="center"/>
    </xf>
    <xf numFmtId="0" fontId="18" fillId="0" borderId="0" xfId="0" applyFont="1" applyBorder="1"/>
    <xf numFmtId="0" fontId="29" fillId="0" borderId="0" xfId="0" applyFont="1" applyBorder="1" applyAlignment="1">
      <alignment horizontal="center"/>
    </xf>
    <xf numFmtId="49" fontId="18" fillId="0" borderId="10" xfId="0" applyNumberFormat="1" applyFont="1" applyBorder="1" applyAlignment="1">
      <alignment horizontal="center"/>
    </xf>
    <xf numFmtId="2" fontId="22" fillId="0" borderId="0" xfId="0" applyNumberFormat="1" applyFont="1" applyBorder="1" applyAlignment="1"/>
    <xf numFmtId="0" fontId="27" fillId="0" borderId="19" xfId="0" applyFont="1" applyBorder="1" applyAlignment="1">
      <alignment horizontal="left"/>
    </xf>
    <xf numFmtId="4" fontId="26" fillId="0" borderId="10" xfId="0" applyNumberFormat="1" applyFont="1" applyBorder="1" applyAlignment="1" applyProtection="1">
      <protection locked="0"/>
    </xf>
    <xf numFmtId="0" fontId="29" fillId="0" borderId="0" xfId="0" applyFont="1" applyBorder="1"/>
    <xf numFmtId="0" fontId="31" fillId="0" borderId="0" xfId="0" applyFont="1" applyAlignment="1">
      <alignment horizontal="justify" vertical="top" wrapText="1"/>
    </xf>
    <xf numFmtId="0" fontId="0" fillId="0" borderId="0" xfId="0" applyFont="1"/>
    <xf numFmtId="166" fontId="0" fillId="0" borderId="10" xfId="0" applyNumberFormat="1" applyFont="1" applyBorder="1" applyAlignment="1">
      <alignment horizontal="center"/>
    </xf>
    <xf numFmtId="0" fontId="0" fillId="0" borderId="12" xfId="0" applyFont="1" applyFill="1" applyBorder="1" applyAlignment="1">
      <alignment horizontal="center"/>
    </xf>
    <xf numFmtId="164" fontId="0" fillId="0" borderId="10" xfId="0" applyNumberFormat="1" applyFont="1" applyBorder="1" applyAlignment="1">
      <alignment horizontal="center"/>
    </xf>
    <xf numFmtId="0" fontId="0" fillId="0" borderId="0" xfId="0" applyFont="1" applyFill="1"/>
    <xf numFmtId="0" fontId="0" fillId="0" borderId="10" xfId="0" applyFont="1" applyFill="1" applyBorder="1" applyAlignment="1">
      <alignment horizontal="center"/>
    </xf>
    <xf numFmtId="166" fontId="0" fillId="0" borderId="10" xfId="0" applyNumberFormat="1" applyFont="1" applyFill="1" applyBorder="1" applyAlignment="1">
      <alignment horizontal="center"/>
    </xf>
    <xf numFmtId="166" fontId="0" fillId="0" borderId="0" xfId="0" applyNumberFormat="1" applyFont="1" applyFill="1" applyBorder="1" applyAlignment="1">
      <alignment horizontal="center"/>
    </xf>
    <xf numFmtId="0" fontId="32" fillId="0" borderId="0" xfId="0" applyFont="1" applyFill="1" applyAlignment="1">
      <alignment horizontal="justify" vertical="top" wrapText="1"/>
    </xf>
    <xf numFmtId="164" fontId="0" fillId="0" borderId="10" xfId="0" applyNumberFormat="1" applyFont="1" applyFill="1" applyBorder="1" applyAlignment="1">
      <alignment horizontal="center"/>
    </xf>
    <xf numFmtId="0" fontId="33" fillId="0" borderId="0" xfId="0" applyFont="1"/>
    <xf numFmtId="5" fontId="22" fillId="0" borderId="0" xfId="0" applyNumberFormat="1" applyFont="1" applyAlignment="1">
      <alignment horizontal="right"/>
    </xf>
    <xf numFmtId="0" fontId="0" fillId="0" borderId="0" xfId="0" applyNumberFormat="1" applyFont="1" applyFill="1" applyBorder="1" applyAlignment="1" applyProtection="1"/>
    <xf numFmtId="0" fontId="26" fillId="0" borderId="10" xfId="0" applyFont="1" applyFill="1" applyBorder="1"/>
    <xf numFmtId="167" fontId="18" fillId="0" borderId="0" xfId="0" applyNumberFormat="1" applyFont="1" applyFill="1" applyBorder="1" applyAlignment="1">
      <alignment horizontal="center"/>
    </xf>
    <xf numFmtId="166" fontId="0" fillId="0" borderId="10" xfId="0" applyNumberFormat="1" applyBorder="1" applyAlignment="1">
      <alignment horizontal="center"/>
    </xf>
    <xf numFmtId="0" fontId="27" fillId="0" borderId="11" xfId="0" applyFont="1" applyBorder="1" applyAlignment="1">
      <alignment horizontal="left"/>
    </xf>
    <xf numFmtId="0" fontId="18" fillId="0" borderId="0" xfId="0" applyFont="1" applyAlignment="1">
      <alignment horizontal="center"/>
    </xf>
    <xf numFmtId="0" fontId="22" fillId="0" borderId="0" xfId="0" applyFont="1" applyBorder="1"/>
    <xf numFmtId="4" fontId="22" fillId="0" borderId="0" xfId="0" applyNumberFormat="1" applyFont="1" applyBorder="1"/>
    <xf numFmtId="2" fontId="18" fillId="0" borderId="0" xfId="0" applyNumberFormat="1" applyFont="1" applyFill="1" applyBorder="1" applyAlignment="1">
      <alignment horizontal="center"/>
    </xf>
    <xf numFmtId="0" fontId="26" fillId="0" borderId="10" xfId="0" applyFont="1" applyFill="1" applyBorder="1" applyAlignment="1">
      <alignment horizontal="center" wrapText="1"/>
    </xf>
    <xf numFmtId="0" fontId="0" fillId="0" borderId="10" xfId="0" applyBorder="1" applyAlignment="1">
      <alignment horizontal="center"/>
    </xf>
    <xf numFmtId="166" fontId="0" fillId="0" borderId="10" xfId="0" applyNumberFormat="1" applyFill="1" applyBorder="1" applyAlignment="1">
      <alignment horizontal="center"/>
    </xf>
    <xf numFmtId="0" fontId="0" fillId="0" borderId="20" xfId="0" applyFill="1" applyBorder="1" applyAlignment="1">
      <alignment horizontal="center"/>
    </xf>
    <xf numFmtId="0" fontId="22" fillId="0" borderId="20" xfId="0" applyFont="1" applyFill="1" applyBorder="1" applyAlignment="1"/>
    <xf numFmtId="0" fontId="28" fillId="0" borderId="20" xfId="0" applyFont="1" applyFill="1" applyBorder="1"/>
    <xf numFmtId="0" fontId="22" fillId="0" borderId="10" xfId="0" applyFont="1" applyBorder="1" applyAlignment="1">
      <alignment horizontal="center"/>
    </xf>
    <xf numFmtId="0" fontId="29" fillId="0" borderId="0" xfId="0" applyFont="1" applyAlignment="1">
      <alignment horizontal="center"/>
    </xf>
    <xf numFmtId="0" fontId="18" fillId="0" borderId="0" xfId="0" applyFont="1" applyBorder="1" applyAlignment="1">
      <alignment horizontal="center"/>
    </xf>
    <xf numFmtId="3" fontId="18" fillId="0" borderId="10" xfId="0" applyNumberFormat="1" applyFont="1" applyFill="1" applyBorder="1" applyAlignment="1">
      <alignment horizontal="center"/>
    </xf>
    <xf numFmtId="0" fontId="29" fillId="0" borderId="0" xfId="0" applyFont="1" applyFill="1" applyBorder="1"/>
    <xf numFmtId="0" fontId="26" fillId="0" borderId="18" xfId="0" applyFont="1" applyFill="1" applyBorder="1" applyAlignment="1">
      <alignment horizontal="center"/>
    </xf>
    <xf numFmtId="0" fontId="28" fillId="0" borderId="18" xfId="0" applyFont="1" applyFill="1" applyBorder="1"/>
    <xf numFmtId="0" fontId="18" fillId="0" borderId="10" xfId="0" applyNumberFormat="1" applyFont="1" applyFill="1" applyBorder="1" applyAlignment="1">
      <alignment horizontal="center"/>
    </xf>
    <xf numFmtId="0" fontId="27" fillId="0" borderId="10" xfId="0" applyFont="1" applyFill="1" applyBorder="1" applyAlignment="1">
      <alignment horizontal="center"/>
    </xf>
    <xf numFmtId="2" fontId="18" fillId="0" borderId="10" xfId="0" applyNumberFormat="1" applyFont="1" applyFill="1" applyBorder="1" applyAlignment="1">
      <alignment horizontal="center"/>
    </xf>
    <xf numFmtId="0" fontId="27" fillId="0" borderId="14" xfId="0" applyFont="1" applyFill="1" applyBorder="1" applyAlignment="1">
      <alignment horizontal="left"/>
    </xf>
    <xf numFmtId="4" fontId="26" fillId="0" borderId="10" xfId="0" applyNumberFormat="1" applyFont="1" applyBorder="1" applyAlignment="1" applyProtection="1">
      <alignment horizontal="right"/>
      <protection locked="0"/>
    </xf>
    <xf numFmtId="4" fontId="26" fillId="0" borderId="10" xfId="0" applyNumberFormat="1" applyFont="1" applyBorder="1" applyAlignment="1">
      <alignment horizontal="right"/>
    </xf>
    <xf numFmtId="0" fontId="18" fillId="0" borderId="21" xfId="0" applyFont="1" applyBorder="1" applyAlignment="1">
      <alignment horizontal="center"/>
    </xf>
    <xf numFmtId="0" fontId="28" fillId="0" borderId="18" xfId="0" applyFont="1" applyBorder="1"/>
    <xf numFmtId="4" fontId="26" fillId="0" borderId="20" xfId="0" applyNumberFormat="1" applyFont="1" applyBorder="1"/>
    <xf numFmtId="0" fontId="20" fillId="0" borderId="0" xfId="0" applyFont="1" applyAlignment="1">
      <alignment horizontal="center" vertical="top" wrapText="1"/>
    </xf>
    <xf numFmtId="167" fontId="18" fillId="0" borderId="10" xfId="0" applyNumberFormat="1" applyFont="1" applyFill="1" applyBorder="1" applyAlignment="1"/>
    <xf numFmtId="0" fontId="32" fillId="0" borderId="0" xfId="0" applyFont="1" applyAlignment="1">
      <alignment horizontal="justify" vertical="top" wrapText="1"/>
    </xf>
    <xf numFmtId="0" fontId="0" fillId="0" borderId="12" xfId="0" applyFont="1" applyBorder="1" applyAlignment="1">
      <alignment horizontal="center"/>
    </xf>
    <xf numFmtId="167" fontId="0" fillId="0" borderId="10" xfId="0" applyNumberFormat="1" applyFont="1" applyFill="1" applyBorder="1" applyAlignment="1">
      <alignment horizontal="center"/>
    </xf>
    <xf numFmtId="166" fontId="0" fillId="0" borderId="0" xfId="0" applyNumberFormat="1" applyBorder="1" applyAlignment="1">
      <alignment horizontal="center"/>
    </xf>
    <xf numFmtId="165" fontId="0" fillId="0" borderId="10" xfId="0" applyNumberFormat="1" applyFont="1" applyFill="1" applyBorder="1" applyAlignment="1">
      <alignment horizontal="center"/>
    </xf>
    <xf numFmtId="3" fontId="0" fillId="0" borderId="0" xfId="0" applyNumberFormat="1" applyFill="1" applyBorder="1" applyAlignment="1">
      <alignment horizontal="center"/>
    </xf>
    <xf numFmtId="165" fontId="0" fillId="0" borderId="0" xfId="0" applyNumberFormat="1" applyBorder="1" applyAlignment="1">
      <alignment horizontal="center"/>
    </xf>
    <xf numFmtId="0" fontId="20" fillId="0" borderId="0" xfId="42" applyFont="1" applyFill="1" applyAlignment="1">
      <alignment horizontal="justify" vertical="top" wrapText="1"/>
    </xf>
    <xf numFmtId="0" fontId="18" fillId="0" borderId="0" xfId="42" applyNumberFormat="1" applyFont="1" applyFill="1" applyBorder="1" applyAlignment="1" applyProtection="1"/>
    <xf numFmtId="0" fontId="21" fillId="0" borderId="0" xfId="42" applyFont="1" applyFill="1"/>
    <xf numFmtId="0" fontId="22" fillId="0" borderId="0" xfId="42" applyFont="1" applyFill="1" applyBorder="1" applyAlignment="1"/>
    <xf numFmtId="0" fontId="23" fillId="0" borderId="0" xfId="42" applyFont="1" applyFill="1"/>
    <xf numFmtId="0" fontId="18" fillId="0" borderId="0" xfId="42" applyFont="1" applyFill="1"/>
    <xf numFmtId="0" fontId="25" fillId="0" borderId="0" xfId="42" applyFont="1" applyFill="1" applyAlignment="1">
      <alignment horizontal="right"/>
    </xf>
    <xf numFmtId="0" fontId="26" fillId="0" borderId="0" xfId="42" applyFont="1" applyFill="1" applyBorder="1" applyAlignment="1">
      <alignment horizontal="center"/>
    </xf>
    <xf numFmtId="0" fontId="26" fillId="0" borderId="10" xfId="42" applyFont="1" applyFill="1" applyBorder="1" applyAlignment="1">
      <alignment horizontal="center"/>
    </xf>
    <xf numFmtId="0" fontId="27" fillId="0" borderId="11" xfId="42" applyFont="1" applyFill="1" applyBorder="1" applyAlignment="1">
      <alignment horizontal="center"/>
    </xf>
    <xf numFmtId="0" fontId="26" fillId="0" borderId="10" xfId="42" applyFont="1" applyFill="1" applyBorder="1" applyAlignment="1">
      <alignment horizontal="center" wrapText="1"/>
    </xf>
    <xf numFmtId="166" fontId="18" fillId="0" borderId="0" xfId="42" applyNumberFormat="1" applyFont="1" applyFill="1" applyBorder="1" applyAlignment="1">
      <alignment horizontal="center"/>
    </xf>
    <xf numFmtId="0" fontId="18" fillId="0" borderId="10" xfId="42" applyFont="1" applyFill="1" applyBorder="1" applyAlignment="1">
      <alignment horizontal="center"/>
    </xf>
    <xf numFmtId="0" fontId="27" fillId="0" borderId="10" xfId="42" applyFont="1" applyFill="1" applyBorder="1" applyAlignment="1">
      <alignment horizontal="left"/>
    </xf>
    <xf numFmtId="4" fontId="26" fillId="0" borderId="10" xfId="42" applyNumberFormat="1" applyFont="1" applyFill="1" applyBorder="1" applyAlignment="1">
      <alignment wrapText="1"/>
    </xf>
    <xf numFmtId="0" fontId="28" fillId="0" borderId="10" xfId="42" applyFont="1" applyFill="1" applyBorder="1"/>
    <xf numFmtId="0" fontId="22" fillId="0" borderId="14" xfId="42" applyFont="1" applyFill="1" applyBorder="1" applyAlignment="1"/>
    <xf numFmtId="4" fontId="22" fillId="0" borderId="10" xfId="42" applyNumberFormat="1" applyFont="1" applyFill="1" applyBorder="1" applyAlignment="1"/>
    <xf numFmtId="0" fontId="0" fillId="0" borderId="10" xfId="0" applyFont="1" applyBorder="1" applyAlignment="1">
      <alignment horizontal="center"/>
    </xf>
    <xf numFmtId="0" fontId="0" fillId="0" borderId="0" xfId="0" applyFont="1" applyAlignment="1">
      <alignment horizontal="center"/>
    </xf>
    <xf numFmtId="0" fontId="0" fillId="0" borderId="0" xfId="0" applyFont="1" applyBorder="1"/>
    <xf numFmtId="0" fontId="0" fillId="0" borderId="0" xfId="0" applyFont="1" applyBorder="1" applyAlignment="1">
      <alignment horizontal="center"/>
    </xf>
    <xf numFmtId="3" fontId="0" fillId="0" borderId="0" xfId="0" applyNumberFormat="1" applyFont="1" applyBorder="1" applyAlignment="1">
      <alignment horizontal="center"/>
    </xf>
    <xf numFmtId="3" fontId="0" fillId="0" borderId="10" xfId="0" applyNumberFormat="1" applyFont="1" applyBorder="1" applyAlignment="1">
      <alignment horizontal="center"/>
    </xf>
    <xf numFmtId="167" fontId="0" fillId="0" borderId="10" xfId="0" applyNumberFormat="1" applyFont="1" applyBorder="1" applyAlignment="1">
      <alignment horizontal="center"/>
    </xf>
    <xf numFmtId="167" fontId="0" fillId="0" borderId="0" xfId="0" applyNumberFormat="1" applyFont="1" applyBorder="1" applyAlignment="1">
      <alignment horizontal="center"/>
    </xf>
    <xf numFmtId="0" fontId="0" fillId="0" borderId="0" xfId="0" applyFont="1" applyFill="1" applyBorder="1" applyAlignment="1">
      <alignment horizontal="center"/>
    </xf>
    <xf numFmtId="0" fontId="31" fillId="0" borderId="0" xfId="0" applyFont="1" applyAlignment="1"/>
    <xf numFmtId="4" fontId="26" fillId="0" borderId="20" xfId="0" applyNumberFormat="1" applyFont="1" applyFill="1" applyBorder="1"/>
    <xf numFmtId="0" fontId="22" fillId="0" borderId="10" xfId="0" applyFont="1" applyBorder="1"/>
    <xf numFmtId="0" fontId="18" fillId="0" borderId="18" xfId="0" applyFont="1" applyBorder="1" applyAlignment="1">
      <alignment horizontal="center"/>
    </xf>
    <xf numFmtId="3" fontId="24" fillId="0" borderId="0" xfId="42" applyNumberFormat="1" applyFont="1" applyFill="1"/>
    <xf numFmtId="3" fontId="18" fillId="0" borderId="22" xfId="42" applyNumberFormat="1" applyFont="1" applyFill="1" applyBorder="1" applyAlignment="1">
      <alignment horizontal="right" wrapText="1"/>
    </xf>
    <xf numFmtId="3" fontId="36" fillId="0" borderId="0" xfId="42" applyNumberFormat="1" applyFont="1" applyFill="1"/>
    <xf numFmtId="3" fontId="20" fillId="0" borderId="0" xfId="42" applyNumberFormat="1" applyFont="1" applyFill="1" applyAlignment="1">
      <alignment horizontal="right"/>
    </xf>
    <xf numFmtId="3" fontId="20" fillId="0" borderId="0" xfId="42" applyNumberFormat="1" applyFont="1" applyFill="1" applyBorder="1" applyAlignment="1">
      <alignment horizontal="right"/>
    </xf>
    <xf numFmtId="3" fontId="35" fillId="0" borderId="22" xfId="42" applyNumberFormat="1" applyFont="1" applyFill="1" applyBorder="1" applyAlignment="1">
      <alignment horizontal="right"/>
    </xf>
    <xf numFmtId="3" fontId="38" fillId="0" borderId="0" xfId="42" applyNumberFormat="1" applyFont="1" applyFill="1" applyAlignment="1">
      <alignment horizontal="right"/>
    </xf>
    <xf numFmtId="3" fontId="20" fillId="0" borderId="0" xfId="42" applyNumberFormat="1" applyFont="1" applyFill="1"/>
    <xf numFmtId="0" fontId="30" fillId="0" borderId="0" xfId="0" applyFont="1" applyFill="1" applyAlignment="1">
      <alignment horizontal="justify" vertical="top" wrapText="1"/>
    </xf>
    <xf numFmtId="0" fontId="24" fillId="0" borderId="0" xfId="42" applyFont="1"/>
    <xf numFmtId="3" fontId="24" fillId="0" borderId="0" xfId="42" applyNumberFormat="1" applyFont="1"/>
    <xf numFmtId="3" fontId="34" fillId="0" borderId="0" xfId="42" applyNumberFormat="1" applyFont="1" applyAlignment="1">
      <alignment horizontal="right"/>
    </xf>
    <xf numFmtId="0" fontId="35" fillId="0" borderId="22" xfId="42" applyFont="1" applyBorder="1"/>
    <xf numFmtId="3" fontId="18" fillId="0" borderId="22" xfId="42" applyNumberFormat="1" applyFont="1" applyBorder="1" applyAlignment="1">
      <alignment horizontal="right" wrapText="1"/>
    </xf>
    <xf numFmtId="0" fontId="36" fillId="0" borderId="0" xfId="42" applyFont="1"/>
    <xf numFmtId="3" fontId="36" fillId="0" borderId="0" xfId="42" applyNumberFormat="1" applyFont="1"/>
    <xf numFmtId="0" fontId="20" fillId="0" borderId="0" xfId="42" applyFont="1"/>
    <xf numFmtId="3" fontId="20" fillId="0" borderId="0" xfId="42" applyNumberFormat="1" applyFont="1" applyAlignment="1">
      <alignment horizontal="right"/>
    </xf>
    <xf numFmtId="0" fontId="20" fillId="0" borderId="0" xfId="42" applyFont="1" applyBorder="1"/>
    <xf numFmtId="3" fontId="20" fillId="0" borderId="0" xfId="42" applyNumberFormat="1" applyFont="1" applyBorder="1" applyAlignment="1">
      <alignment horizontal="right"/>
    </xf>
    <xf numFmtId="3" fontId="35" fillId="0" borderId="22" xfId="42" applyNumberFormat="1" applyFont="1" applyBorder="1" applyAlignment="1">
      <alignment horizontal="right"/>
    </xf>
    <xf numFmtId="0" fontId="37" fillId="0" borderId="0" xfId="42" applyFont="1" applyAlignment="1">
      <alignment horizontal="justify"/>
    </xf>
    <xf numFmtId="3" fontId="39" fillId="0" borderId="0" xfId="42" applyNumberFormat="1" applyFont="1" applyAlignment="1">
      <alignment horizontal="right"/>
    </xf>
    <xf numFmtId="0" fontId="21" fillId="33" borderId="23" xfId="42" applyFont="1" applyFill="1" applyBorder="1"/>
    <xf numFmtId="3" fontId="21" fillId="33" borderId="23" xfId="42" applyNumberFormat="1" applyFont="1" applyFill="1" applyBorder="1"/>
    <xf numFmtId="0" fontId="40" fillId="0" borderId="0" xfId="42" applyFont="1"/>
    <xf numFmtId="3" fontId="20" fillId="0" borderId="0" xfId="42" applyNumberFormat="1" applyFont="1"/>
    <xf numFmtId="3" fontId="36" fillId="0" borderId="0" xfId="42" applyNumberFormat="1" applyFont="1" applyAlignment="1">
      <alignment horizontal="right"/>
    </xf>
    <xf numFmtId="0" fontId="30" fillId="0" borderId="0" xfId="0" applyFont="1" applyFill="1" applyAlignment="1">
      <alignment horizontal="justify" vertical="top" wrapText="1"/>
    </xf>
    <xf numFmtId="49" fontId="30" fillId="0" borderId="0" xfId="0" applyNumberFormat="1" applyFont="1" applyAlignment="1">
      <alignment horizontal="justify" vertical="center" wrapText="1"/>
    </xf>
    <xf numFmtId="0" fontId="30" fillId="0" borderId="0" xfId="0" applyFont="1" applyAlignment="1">
      <alignment horizontal="justify" vertical="top" wrapText="1"/>
    </xf>
    <xf numFmtId="49" fontId="30" fillId="0" borderId="0" xfId="0" applyNumberFormat="1" applyFont="1" applyAlignment="1">
      <alignment horizontal="justify" wrapText="1"/>
    </xf>
    <xf numFmtId="49" fontId="30" fillId="0" borderId="0" xfId="0" applyNumberFormat="1" applyFont="1" applyAlignment="1">
      <alignment horizontal="left" vertical="center" wrapText="1"/>
    </xf>
    <xf numFmtId="49" fontId="30" fillId="0" borderId="0" xfId="0" applyNumberFormat="1" applyFont="1" applyFill="1" applyAlignment="1">
      <alignment horizontal="justify" wrapText="1"/>
    </xf>
    <xf numFmtId="49" fontId="30" fillId="0" borderId="0" xfId="42" applyNumberFormat="1" applyFont="1" applyFill="1" applyAlignment="1">
      <alignment horizontal="justify" wrapText="1"/>
    </xf>
    <xf numFmtId="0" fontId="30" fillId="0" borderId="0" xfId="42" applyFont="1" applyFill="1" applyAlignment="1">
      <alignment horizontal="justify" vertical="top" wrapText="1"/>
    </xf>
    <xf numFmtId="0" fontId="31" fillId="0" borderId="0" xfId="0" applyFont="1" applyAlignment="1">
      <alignment horizontal="justify" vertical="top" wrapText="1"/>
    </xf>
    <xf numFmtId="0" fontId="31" fillId="0" borderId="0" xfId="0" applyFont="1" applyFill="1" applyAlignment="1">
      <alignment horizontal="justify" vertical="top" wrapText="1"/>
    </xf>
  </cellXfs>
  <cellStyles count="43">
    <cellStyle name="20 % – Zvýraznění1" xfId="19" builtinId="30" customBuiltin="1"/>
    <cellStyle name="20 % – Zvýraznění2" xfId="23" builtinId="34" customBuiltin="1"/>
    <cellStyle name="20 % – Zvýraznění3" xfId="27" builtinId="38" customBuiltin="1"/>
    <cellStyle name="20 % – Zvýraznění4" xfId="31" builtinId="42" customBuiltin="1"/>
    <cellStyle name="20 % – Zvýraznění5" xfId="35" builtinId="46" customBuiltin="1"/>
    <cellStyle name="20 % – Zvýraznění6" xfId="39" builtinId="50" customBuiltin="1"/>
    <cellStyle name="40 % – Zvýraznění1" xfId="20" builtinId="31" customBuiltin="1"/>
    <cellStyle name="40 % – Zvýraznění2" xfId="24" builtinId="35" customBuiltin="1"/>
    <cellStyle name="40 % – Zvýraznění3" xfId="28" builtinId="39" customBuiltin="1"/>
    <cellStyle name="40 % – Zvýraznění4" xfId="32" builtinId="43" customBuiltin="1"/>
    <cellStyle name="40 % – Zvýraznění5" xfId="36" builtinId="47" customBuiltin="1"/>
    <cellStyle name="40 % – Zvýraznění6" xfId="40" builtinId="51" customBuiltin="1"/>
    <cellStyle name="60 % – Zvýraznění1" xfId="21" builtinId="32" customBuiltin="1"/>
    <cellStyle name="60 % – Zvýraznění2" xfId="25" builtinId="36" customBuiltin="1"/>
    <cellStyle name="60 % – Zvýraznění3" xfId="29" builtinId="40" customBuiltin="1"/>
    <cellStyle name="60 % – Zvýraznění4" xfId="33" builtinId="44" customBuiltin="1"/>
    <cellStyle name="60 % – Zvýraznění5" xfId="37" builtinId="48" customBuiltin="1"/>
    <cellStyle name="60 % – Zvýraznění6" xfId="41" builtinId="52" customBuiltin="1"/>
    <cellStyle name="Celkem" xfId="17" builtinId="25" customBuiltin="1"/>
    <cellStyle name="Chybně" xfId="7" builtinId="27" customBuiltin="1"/>
    <cellStyle name="Kontrolní buňka" xfId="13" builtinId="23" customBuiltin="1"/>
    <cellStyle name="Nadpis 1" xfId="2" builtinId="16" customBuiltin="1"/>
    <cellStyle name="Nadpis 2" xfId="3" builtinId="17" customBuiltin="1"/>
    <cellStyle name="Nadpis 3" xfId="4" builtinId="18" customBuiltin="1"/>
    <cellStyle name="Nadpis 4" xfId="5" builtinId="19" customBuiltin="1"/>
    <cellStyle name="Název" xfId="1" builtinId="15" customBuiltin="1"/>
    <cellStyle name="Neutrální" xfId="8" builtinId="28" customBuiltin="1"/>
    <cellStyle name="Normální" xfId="0" builtinId="0" customBuiltin="1"/>
    <cellStyle name="Normální 2" xfId="42"/>
    <cellStyle name="Poznámka" xfId="15" builtinId="10" customBuiltin="1"/>
    <cellStyle name="Propojená buňka" xfId="12" builtinId="24" customBuiltin="1"/>
    <cellStyle name="Správně" xfId="6" builtinId="26" customBuiltin="1"/>
    <cellStyle name="Text upozornění" xfId="14" builtinId="11" customBuiltin="1"/>
    <cellStyle name="Vstup" xfId="9" builtinId="20" customBuiltin="1"/>
    <cellStyle name="Výpočet" xfId="11" builtinId="22" customBuiltin="1"/>
    <cellStyle name="Výstup" xfId="10" builtinId="21" customBuiltin="1"/>
    <cellStyle name="Vysvětlující text" xfId="16" builtinId="53" customBuiltin="1"/>
    <cellStyle name="Zvýraznění 1" xfId="18" builtinId="29" customBuiltin="1"/>
    <cellStyle name="Zvýraznění 2" xfId="22" builtinId="33" customBuiltin="1"/>
    <cellStyle name="Zvýraznění 3" xfId="26" builtinId="37" customBuiltin="1"/>
    <cellStyle name="Zvýraznění 4" xfId="30" builtinId="41" customBuiltin="1"/>
    <cellStyle name="Zvýraznění 5" xfId="34" builtinId="45" customBuiltin="1"/>
    <cellStyle name="Zvýraznění 6" xfId="38" builtinId="49"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929"/>
  <sheetViews>
    <sheetView showGridLines="0" topLeftCell="A4" zoomScale="92" zoomScaleNormal="92" zoomScaleSheetLayoutView="92" workbookViewId="0"/>
  </sheetViews>
  <sheetFormatPr defaultRowHeight="12.75" x14ac:dyDescent="0.2"/>
  <cols>
    <col min="1" max="1" width="9.85546875" customWidth="1"/>
    <col min="2" max="2" width="13.140625" customWidth="1"/>
    <col min="3" max="3" width="8.28515625" customWidth="1"/>
    <col min="4" max="4" width="39.140625" customWidth="1"/>
    <col min="5" max="5" width="18.42578125" customWidth="1"/>
    <col min="7" max="7" width="13.42578125" customWidth="1"/>
    <col min="257" max="257" width="9.85546875" customWidth="1"/>
    <col min="258" max="258" width="13.140625" customWidth="1"/>
    <col min="259" max="259" width="8.28515625" customWidth="1"/>
    <col min="260" max="260" width="39.140625" customWidth="1"/>
    <col min="261" max="261" width="18.42578125" customWidth="1"/>
    <col min="263" max="263" width="13.42578125" customWidth="1"/>
    <col min="513" max="513" width="9.85546875" customWidth="1"/>
    <col min="514" max="514" width="13.140625" customWidth="1"/>
    <col min="515" max="515" width="8.28515625" customWidth="1"/>
    <col min="516" max="516" width="39.140625" customWidth="1"/>
    <col min="517" max="517" width="18.42578125" customWidth="1"/>
    <col min="519" max="519" width="13.42578125" customWidth="1"/>
    <col min="769" max="769" width="9.85546875" customWidth="1"/>
    <col min="770" max="770" width="13.140625" customWidth="1"/>
    <col min="771" max="771" width="8.28515625" customWidth="1"/>
    <col min="772" max="772" width="39.140625" customWidth="1"/>
    <col min="773" max="773" width="18.42578125" customWidth="1"/>
    <col min="775" max="775" width="13.42578125" customWidth="1"/>
    <col min="1025" max="1025" width="9.85546875" customWidth="1"/>
    <col min="1026" max="1026" width="13.140625" customWidth="1"/>
    <col min="1027" max="1027" width="8.28515625" customWidth="1"/>
    <col min="1028" max="1028" width="39.140625" customWidth="1"/>
    <col min="1029" max="1029" width="18.42578125" customWidth="1"/>
    <col min="1031" max="1031" width="13.42578125" customWidth="1"/>
    <col min="1281" max="1281" width="9.85546875" customWidth="1"/>
    <col min="1282" max="1282" width="13.140625" customWidth="1"/>
    <col min="1283" max="1283" width="8.28515625" customWidth="1"/>
    <col min="1284" max="1284" width="39.140625" customWidth="1"/>
    <col min="1285" max="1285" width="18.42578125" customWidth="1"/>
    <col min="1287" max="1287" width="13.42578125" customWidth="1"/>
    <col min="1537" max="1537" width="9.85546875" customWidth="1"/>
    <col min="1538" max="1538" width="13.140625" customWidth="1"/>
    <col min="1539" max="1539" width="8.28515625" customWidth="1"/>
    <col min="1540" max="1540" width="39.140625" customWidth="1"/>
    <col min="1541" max="1541" width="18.42578125" customWidth="1"/>
    <col min="1543" max="1543" width="13.42578125" customWidth="1"/>
    <col min="1793" max="1793" width="9.85546875" customWidth="1"/>
    <col min="1794" max="1794" width="13.140625" customWidth="1"/>
    <col min="1795" max="1795" width="8.28515625" customWidth="1"/>
    <col min="1796" max="1796" width="39.140625" customWidth="1"/>
    <col min="1797" max="1797" width="18.42578125" customWidth="1"/>
    <col min="1799" max="1799" width="13.42578125" customWidth="1"/>
    <col min="2049" max="2049" width="9.85546875" customWidth="1"/>
    <col min="2050" max="2050" width="13.140625" customWidth="1"/>
    <col min="2051" max="2051" width="8.28515625" customWidth="1"/>
    <col min="2052" max="2052" width="39.140625" customWidth="1"/>
    <col min="2053" max="2053" width="18.42578125" customWidth="1"/>
    <col min="2055" max="2055" width="13.42578125" customWidth="1"/>
    <col min="2305" max="2305" width="9.85546875" customWidth="1"/>
    <col min="2306" max="2306" width="13.140625" customWidth="1"/>
    <col min="2307" max="2307" width="8.28515625" customWidth="1"/>
    <col min="2308" max="2308" width="39.140625" customWidth="1"/>
    <col min="2309" max="2309" width="18.42578125" customWidth="1"/>
    <col min="2311" max="2311" width="13.42578125" customWidth="1"/>
    <col min="2561" max="2561" width="9.85546875" customWidth="1"/>
    <col min="2562" max="2562" width="13.140625" customWidth="1"/>
    <col min="2563" max="2563" width="8.28515625" customWidth="1"/>
    <col min="2564" max="2564" width="39.140625" customWidth="1"/>
    <col min="2565" max="2565" width="18.42578125" customWidth="1"/>
    <col min="2567" max="2567" width="13.42578125" customWidth="1"/>
    <col min="2817" max="2817" width="9.85546875" customWidth="1"/>
    <col min="2818" max="2818" width="13.140625" customWidth="1"/>
    <col min="2819" max="2819" width="8.28515625" customWidth="1"/>
    <col min="2820" max="2820" width="39.140625" customWidth="1"/>
    <col min="2821" max="2821" width="18.42578125" customWidth="1"/>
    <col min="2823" max="2823" width="13.42578125" customWidth="1"/>
    <col min="3073" max="3073" width="9.85546875" customWidth="1"/>
    <col min="3074" max="3074" width="13.140625" customWidth="1"/>
    <col min="3075" max="3075" width="8.28515625" customWidth="1"/>
    <col min="3076" max="3076" width="39.140625" customWidth="1"/>
    <col min="3077" max="3077" width="18.42578125" customWidth="1"/>
    <col min="3079" max="3079" width="13.42578125" customWidth="1"/>
    <col min="3329" max="3329" width="9.85546875" customWidth="1"/>
    <col min="3330" max="3330" width="13.140625" customWidth="1"/>
    <col min="3331" max="3331" width="8.28515625" customWidth="1"/>
    <col min="3332" max="3332" width="39.140625" customWidth="1"/>
    <col min="3333" max="3333" width="18.42578125" customWidth="1"/>
    <col min="3335" max="3335" width="13.42578125" customWidth="1"/>
    <col min="3585" max="3585" width="9.85546875" customWidth="1"/>
    <col min="3586" max="3586" width="13.140625" customWidth="1"/>
    <col min="3587" max="3587" width="8.28515625" customWidth="1"/>
    <col min="3588" max="3588" width="39.140625" customWidth="1"/>
    <col min="3589" max="3589" width="18.42578125" customWidth="1"/>
    <col min="3591" max="3591" width="13.42578125" customWidth="1"/>
    <col min="3841" max="3841" width="9.85546875" customWidth="1"/>
    <col min="3842" max="3842" width="13.140625" customWidth="1"/>
    <col min="3843" max="3843" width="8.28515625" customWidth="1"/>
    <col min="3844" max="3844" width="39.140625" customWidth="1"/>
    <col min="3845" max="3845" width="18.42578125" customWidth="1"/>
    <col min="3847" max="3847" width="13.42578125" customWidth="1"/>
    <col min="4097" max="4097" width="9.85546875" customWidth="1"/>
    <col min="4098" max="4098" width="13.140625" customWidth="1"/>
    <col min="4099" max="4099" width="8.28515625" customWidth="1"/>
    <col min="4100" max="4100" width="39.140625" customWidth="1"/>
    <col min="4101" max="4101" width="18.42578125" customWidth="1"/>
    <col min="4103" max="4103" width="13.42578125" customWidth="1"/>
    <col min="4353" max="4353" width="9.85546875" customWidth="1"/>
    <col min="4354" max="4354" width="13.140625" customWidth="1"/>
    <col min="4355" max="4355" width="8.28515625" customWidth="1"/>
    <col min="4356" max="4356" width="39.140625" customWidth="1"/>
    <col min="4357" max="4357" width="18.42578125" customWidth="1"/>
    <col min="4359" max="4359" width="13.42578125" customWidth="1"/>
    <col min="4609" max="4609" width="9.85546875" customWidth="1"/>
    <col min="4610" max="4610" width="13.140625" customWidth="1"/>
    <col min="4611" max="4611" width="8.28515625" customWidth="1"/>
    <col min="4612" max="4612" width="39.140625" customWidth="1"/>
    <col min="4613" max="4613" width="18.42578125" customWidth="1"/>
    <col min="4615" max="4615" width="13.42578125" customWidth="1"/>
    <col min="4865" max="4865" width="9.85546875" customWidth="1"/>
    <col min="4866" max="4866" width="13.140625" customWidth="1"/>
    <col min="4867" max="4867" width="8.28515625" customWidth="1"/>
    <col min="4868" max="4868" width="39.140625" customWidth="1"/>
    <col min="4869" max="4869" width="18.42578125" customWidth="1"/>
    <col min="4871" max="4871" width="13.42578125" customWidth="1"/>
    <col min="5121" max="5121" width="9.85546875" customWidth="1"/>
    <col min="5122" max="5122" width="13.140625" customWidth="1"/>
    <col min="5123" max="5123" width="8.28515625" customWidth="1"/>
    <col min="5124" max="5124" width="39.140625" customWidth="1"/>
    <col min="5125" max="5125" width="18.42578125" customWidth="1"/>
    <col min="5127" max="5127" width="13.42578125" customWidth="1"/>
    <col min="5377" max="5377" width="9.85546875" customWidth="1"/>
    <col min="5378" max="5378" width="13.140625" customWidth="1"/>
    <col min="5379" max="5379" width="8.28515625" customWidth="1"/>
    <col min="5380" max="5380" width="39.140625" customWidth="1"/>
    <col min="5381" max="5381" width="18.42578125" customWidth="1"/>
    <col min="5383" max="5383" width="13.42578125" customWidth="1"/>
    <col min="5633" max="5633" width="9.85546875" customWidth="1"/>
    <col min="5634" max="5634" width="13.140625" customWidth="1"/>
    <col min="5635" max="5635" width="8.28515625" customWidth="1"/>
    <col min="5636" max="5636" width="39.140625" customWidth="1"/>
    <col min="5637" max="5637" width="18.42578125" customWidth="1"/>
    <col min="5639" max="5639" width="13.42578125" customWidth="1"/>
    <col min="5889" max="5889" width="9.85546875" customWidth="1"/>
    <col min="5890" max="5890" width="13.140625" customWidth="1"/>
    <col min="5891" max="5891" width="8.28515625" customWidth="1"/>
    <col min="5892" max="5892" width="39.140625" customWidth="1"/>
    <col min="5893" max="5893" width="18.42578125" customWidth="1"/>
    <col min="5895" max="5895" width="13.42578125" customWidth="1"/>
    <col min="6145" max="6145" width="9.85546875" customWidth="1"/>
    <col min="6146" max="6146" width="13.140625" customWidth="1"/>
    <col min="6147" max="6147" width="8.28515625" customWidth="1"/>
    <col min="6148" max="6148" width="39.140625" customWidth="1"/>
    <col min="6149" max="6149" width="18.42578125" customWidth="1"/>
    <col min="6151" max="6151" width="13.42578125" customWidth="1"/>
    <col min="6401" max="6401" width="9.85546875" customWidth="1"/>
    <col min="6402" max="6402" width="13.140625" customWidth="1"/>
    <col min="6403" max="6403" width="8.28515625" customWidth="1"/>
    <col min="6404" max="6404" width="39.140625" customWidth="1"/>
    <col min="6405" max="6405" width="18.42578125" customWidth="1"/>
    <col min="6407" max="6407" width="13.42578125" customWidth="1"/>
    <col min="6657" max="6657" width="9.85546875" customWidth="1"/>
    <col min="6658" max="6658" width="13.140625" customWidth="1"/>
    <col min="6659" max="6659" width="8.28515625" customWidth="1"/>
    <col min="6660" max="6660" width="39.140625" customWidth="1"/>
    <col min="6661" max="6661" width="18.42578125" customWidth="1"/>
    <col min="6663" max="6663" width="13.42578125" customWidth="1"/>
    <col min="6913" max="6913" width="9.85546875" customWidth="1"/>
    <col min="6914" max="6914" width="13.140625" customWidth="1"/>
    <col min="6915" max="6915" width="8.28515625" customWidth="1"/>
    <col min="6916" max="6916" width="39.140625" customWidth="1"/>
    <col min="6917" max="6917" width="18.42578125" customWidth="1"/>
    <col min="6919" max="6919" width="13.42578125" customWidth="1"/>
    <col min="7169" max="7169" width="9.85546875" customWidth="1"/>
    <col min="7170" max="7170" width="13.140625" customWidth="1"/>
    <col min="7171" max="7171" width="8.28515625" customWidth="1"/>
    <col min="7172" max="7172" width="39.140625" customWidth="1"/>
    <col min="7173" max="7173" width="18.42578125" customWidth="1"/>
    <col min="7175" max="7175" width="13.42578125" customWidth="1"/>
    <col min="7425" max="7425" width="9.85546875" customWidth="1"/>
    <col min="7426" max="7426" width="13.140625" customWidth="1"/>
    <col min="7427" max="7427" width="8.28515625" customWidth="1"/>
    <col min="7428" max="7428" width="39.140625" customWidth="1"/>
    <col min="7429" max="7429" width="18.42578125" customWidth="1"/>
    <col min="7431" max="7431" width="13.42578125" customWidth="1"/>
    <col min="7681" max="7681" width="9.85546875" customWidth="1"/>
    <col min="7682" max="7682" width="13.140625" customWidth="1"/>
    <col min="7683" max="7683" width="8.28515625" customWidth="1"/>
    <col min="7684" max="7684" width="39.140625" customWidth="1"/>
    <col min="7685" max="7685" width="18.42578125" customWidth="1"/>
    <col min="7687" max="7687" width="13.42578125" customWidth="1"/>
    <col min="7937" max="7937" width="9.85546875" customWidth="1"/>
    <col min="7938" max="7938" width="13.140625" customWidth="1"/>
    <col min="7939" max="7939" width="8.28515625" customWidth="1"/>
    <col min="7940" max="7940" width="39.140625" customWidth="1"/>
    <col min="7941" max="7941" width="18.42578125" customWidth="1"/>
    <col min="7943" max="7943" width="13.42578125" customWidth="1"/>
    <col min="8193" max="8193" width="9.85546875" customWidth="1"/>
    <col min="8194" max="8194" width="13.140625" customWidth="1"/>
    <col min="8195" max="8195" width="8.28515625" customWidth="1"/>
    <col min="8196" max="8196" width="39.140625" customWidth="1"/>
    <col min="8197" max="8197" width="18.42578125" customWidth="1"/>
    <col min="8199" max="8199" width="13.42578125" customWidth="1"/>
    <col min="8449" max="8449" width="9.85546875" customWidth="1"/>
    <col min="8450" max="8450" width="13.140625" customWidth="1"/>
    <col min="8451" max="8451" width="8.28515625" customWidth="1"/>
    <col min="8452" max="8452" width="39.140625" customWidth="1"/>
    <col min="8453" max="8453" width="18.42578125" customWidth="1"/>
    <col min="8455" max="8455" width="13.42578125" customWidth="1"/>
    <col min="8705" max="8705" width="9.85546875" customWidth="1"/>
    <col min="8706" max="8706" width="13.140625" customWidth="1"/>
    <col min="8707" max="8707" width="8.28515625" customWidth="1"/>
    <col min="8708" max="8708" width="39.140625" customWidth="1"/>
    <col min="8709" max="8709" width="18.42578125" customWidth="1"/>
    <col min="8711" max="8711" width="13.42578125" customWidth="1"/>
    <col min="8961" max="8961" width="9.85546875" customWidth="1"/>
    <col min="8962" max="8962" width="13.140625" customWidth="1"/>
    <col min="8963" max="8963" width="8.28515625" customWidth="1"/>
    <col min="8964" max="8964" width="39.140625" customWidth="1"/>
    <col min="8965" max="8965" width="18.42578125" customWidth="1"/>
    <col min="8967" max="8967" width="13.42578125" customWidth="1"/>
    <col min="9217" max="9217" width="9.85546875" customWidth="1"/>
    <col min="9218" max="9218" width="13.140625" customWidth="1"/>
    <col min="9219" max="9219" width="8.28515625" customWidth="1"/>
    <col min="9220" max="9220" width="39.140625" customWidth="1"/>
    <col min="9221" max="9221" width="18.42578125" customWidth="1"/>
    <col min="9223" max="9223" width="13.42578125" customWidth="1"/>
    <col min="9473" max="9473" width="9.85546875" customWidth="1"/>
    <col min="9474" max="9474" width="13.140625" customWidth="1"/>
    <col min="9475" max="9475" width="8.28515625" customWidth="1"/>
    <col min="9476" max="9476" width="39.140625" customWidth="1"/>
    <col min="9477" max="9477" width="18.42578125" customWidth="1"/>
    <col min="9479" max="9479" width="13.42578125" customWidth="1"/>
    <col min="9729" max="9729" width="9.85546875" customWidth="1"/>
    <col min="9730" max="9730" width="13.140625" customWidth="1"/>
    <col min="9731" max="9731" width="8.28515625" customWidth="1"/>
    <col min="9732" max="9732" width="39.140625" customWidth="1"/>
    <col min="9733" max="9733" width="18.42578125" customWidth="1"/>
    <col min="9735" max="9735" width="13.42578125" customWidth="1"/>
    <col min="9985" max="9985" width="9.85546875" customWidth="1"/>
    <col min="9986" max="9986" width="13.140625" customWidth="1"/>
    <col min="9987" max="9987" width="8.28515625" customWidth="1"/>
    <col min="9988" max="9988" width="39.140625" customWidth="1"/>
    <col min="9989" max="9989" width="18.42578125" customWidth="1"/>
    <col min="9991" max="9991" width="13.42578125" customWidth="1"/>
    <col min="10241" max="10241" width="9.85546875" customWidth="1"/>
    <col min="10242" max="10242" width="13.140625" customWidth="1"/>
    <col min="10243" max="10243" width="8.28515625" customWidth="1"/>
    <col min="10244" max="10244" width="39.140625" customWidth="1"/>
    <col min="10245" max="10245" width="18.42578125" customWidth="1"/>
    <col min="10247" max="10247" width="13.42578125" customWidth="1"/>
    <col min="10497" max="10497" width="9.85546875" customWidth="1"/>
    <col min="10498" max="10498" width="13.140625" customWidth="1"/>
    <col min="10499" max="10499" width="8.28515625" customWidth="1"/>
    <col min="10500" max="10500" width="39.140625" customWidth="1"/>
    <col min="10501" max="10501" width="18.42578125" customWidth="1"/>
    <col min="10503" max="10503" width="13.42578125" customWidth="1"/>
    <col min="10753" max="10753" width="9.85546875" customWidth="1"/>
    <col min="10754" max="10754" width="13.140625" customWidth="1"/>
    <col min="10755" max="10755" width="8.28515625" customWidth="1"/>
    <col min="10756" max="10756" width="39.140625" customWidth="1"/>
    <col min="10757" max="10757" width="18.42578125" customWidth="1"/>
    <col min="10759" max="10759" width="13.42578125" customWidth="1"/>
    <col min="11009" max="11009" width="9.85546875" customWidth="1"/>
    <col min="11010" max="11010" width="13.140625" customWidth="1"/>
    <col min="11011" max="11011" width="8.28515625" customWidth="1"/>
    <col min="11012" max="11012" width="39.140625" customWidth="1"/>
    <col min="11013" max="11013" width="18.42578125" customWidth="1"/>
    <col min="11015" max="11015" width="13.42578125" customWidth="1"/>
    <col min="11265" max="11265" width="9.85546875" customWidth="1"/>
    <col min="11266" max="11266" width="13.140625" customWidth="1"/>
    <col min="11267" max="11267" width="8.28515625" customWidth="1"/>
    <col min="11268" max="11268" width="39.140625" customWidth="1"/>
    <col min="11269" max="11269" width="18.42578125" customWidth="1"/>
    <col min="11271" max="11271" width="13.42578125" customWidth="1"/>
    <col min="11521" max="11521" width="9.85546875" customWidth="1"/>
    <col min="11522" max="11522" width="13.140625" customWidth="1"/>
    <col min="11523" max="11523" width="8.28515625" customWidth="1"/>
    <col min="11524" max="11524" width="39.140625" customWidth="1"/>
    <col min="11525" max="11525" width="18.42578125" customWidth="1"/>
    <col min="11527" max="11527" width="13.42578125" customWidth="1"/>
    <col min="11777" max="11777" width="9.85546875" customWidth="1"/>
    <col min="11778" max="11778" width="13.140625" customWidth="1"/>
    <col min="11779" max="11779" width="8.28515625" customWidth="1"/>
    <col min="11780" max="11780" width="39.140625" customWidth="1"/>
    <col min="11781" max="11781" width="18.42578125" customWidth="1"/>
    <col min="11783" max="11783" width="13.42578125" customWidth="1"/>
    <col min="12033" max="12033" width="9.85546875" customWidth="1"/>
    <col min="12034" max="12034" width="13.140625" customWidth="1"/>
    <col min="12035" max="12035" width="8.28515625" customWidth="1"/>
    <col min="12036" max="12036" width="39.140625" customWidth="1"/>
    <col min="12037" max="12037" width="18.42578125" customWidth="1"/>
    <col min="12039" max="12039" width="13.42578125" customWidth="1"/>
    <col min="12289" max="12289" width="9.85546875" customWidth="1"/>
    <col min="12290" max="12290" width="13.140625" customWidth="1"/>
    <col min="12291" max="12291" width="8.28515625" customWidth="1"/>
    <col min="12292" max="12292" width="39.140625" customWidth="1"/>
    <col min="12293" max="12293" width="18.42578125" customWidth="1"/>
    <col min="12295" max="12295" width="13.42578125" customWidth="1"/>
    <col min="12545" max="12545" width="9.85546875" customWidth="1"/>
    <col min="12546" max="12546" width="13.140625" customWidth="1"/>
    <col min="12547" max="12547" width="8.28515625" customWidth="1"/>
    <col min="12548" max="12548" width="39.140625" customWidth="1"/>
    <col min="12549" max="12549" width="18.42578125" customWidth="1"/>
    <col min="12551" max="12551" width="13.42578125" customWidth="1"/>
    <col min="12801" max="12801" width="9.85546875" customWidth="1"/>
    <col min="12802" max="12802" width="13.140625" customWidth="1"/>
    <col min="12803" max="12803" width="8.28515625" customWidth="1"/>
    <col min="12804" max="12804" width="39.140625" customWidth="1"/>
    <col min="12805" max="12805" width="18.42578125" customWidth="1"/>
    <col min="12807" max="12807" width="13.42578125" customWidth="1"/>
    <col min="13057" max="13057" width="9.85546875" customWidth="1"/>
    <col min="13058" max="13058" width="13.140625" customWidth="1"/>
    <col min="13059" max="13059" width="8.28515625" customWidth="1"/>
    <col min="13060" max="13060" width="39.140625" customWidth="1"/>
    <col min="13061" max="13061" width="18.42578125" customWidth="1"/>
    <col min="13063" max="13063" width="13.42578125" customWidth="1"/>
    <col min="13313" max="13313" width="9.85546875" customWidth="1"/>
    <col min="13314" max="13314" width="13.140625" customWidth="1"/>
    <col min="13315" max="13315" width="8.28515625" customWidth="1"/>
    <col min="13316" max="13316" width="39.140625" customWidth="1"/>
    <col min="13317" max="13317" width="18.42578125" customWidth="1"/>
    <col min="13319" max="13319" width="13.42578125" customWidth="1"/>
    <col min="13569" max="13569" width="9.85546875" customWidth="1"/>
    <col min="13570" max="13570" width="13.140625" customWidth="1"/>
    <col min="13571" max="13571" width="8.28515625" customWidth="1"/>
    <col min="13572" max="13572" width="39.140625" customWidth="1"/>
    <col min="13573" max="13573" width="18.42578125" customWidth="1"/>
    <col min="13575" max="13575" width="13.42578125" customWidth="1"/>
    <col min="13825" max="13825" width="9.85546875" customWidth="1"/>
    <col min="13826" max="13826" width="13.140625" customWidth="1"/>
    <col min="13827" max="13827" width="8.28515625" customWidth="1"/>
    <col min="13828" max="13828" width="39.140625" customWidth="1"/>
    <col min="13829" max="13829" width="18.42578125" customWidth="1"/>
    <col min="13831" max="13831" width="13.42578125" customWidth="1"/>
    <col min="14081" max="14081" width="9.85546875" customWidth="1"/>
    <col min="14082" max="14082" width="13.140625" customWidth="1"/>
    <col min="14083" max="14083" width="8.28515625" customWidth="1"/>
    <col min="14084" max="14084" width="39.140625" customWidth="1"/>
    <col min="14085" max="14085" width="18.42578125" customWidth="1"/>
    <col min="14087" max="14087" width="13.42578125" customWidth="1"/>
    <col min="14337" max="14337" width="9.85546875" customWidth="1"/>
    <col min="14338" max="14338" width="13.140625" customWidth="1"/>
    <col min="14339" max="14339" width="8.28515625" customWidth="1"/>
    <col min="14340" max="14340" width="39.140625" customWidth="1"/>
    <col min="14341" max="14341" width="18.42578125" customWidth="1"/>
    <col min="14343" max="14343" width="13.42578125" customWidth="1"/>
    <col min="14593" max="14593" width="9.85546875" customWidth="1"/>
    <col min="14594" max="14594" width="13.140625" customWidth="1"/>
    <col min="14595" max="14595" width="8.28515625" customWidth="1"/>
    <col min="14596" max="14596" width="39.140625" customWidth="1"/>
    <col min="14597" max="14597" width="18.42578125" customWidth="1"/>
    <col min="14599" max="14599" width="13.42578125" customWidth="1"/>
    <col min="14849" max="14849" width="9.85546875" customWidth="1"/>
    <col min="14850" max="14850" width="13.140625" customWidth="1"/>
    <col min="14851" max="14851" width="8.28515625" customWidth="1"/>
    <col min="14852" max="14852" width="39.140625" customWidth="1"/>
    <col min="14853" max="14853" width="18.42578125" customWidth="1"/>
    <col min="14855" max="14855" width="13.42578125" customWidth="1"/>
    <col min="15105" max="15105" width="9.85546875" customWidth="1"/>
    <col min="15106" max="15106" width="13.140625" customWidth="1"/>
    <col min="15107" max="15107" width="8.28515625" customWidth="1"/>
    <col min="15108" max="15108" width="39.140625" customWidth="1"/>
    <col min="15109" max="15109" width="18.42578125" customWidth="1"/>
    <col min="15111" max="15111" width="13.42578125" customWidth="1"/>
    <col min="15361" max="15361" width="9.85546875" customWidth="1"/>
    <col min="15362" max="15362" width="13.140625" customWidth="1"/>
    <col min="15363" max="15363" width="8.28515625" customWidth="1"/>
    <col min="15364" max="15364" width="39.140625" customWidth="1"/>
    <col min="15365" max="15365" width="18.42578125" customWidth="1"/>
    <col min="15367" max="15367" width="13.42578125" customWidth="1"/>
    <col min="15617" max="15617" width="9.85546875" customWidth="1"/>
    <col min="15618" max="15618" width="13.140625" customWidth="1"/>
    <col min="15619" max="15619" width="8.28515625" customWidth="1"/>
    <col min="15620" max="15620" width="39.140625" customWidth="1"/>
    <col min="15621" max="15621" width="18.42578125" customWidth="1"/>
    <col min="15623" max="15623" width="13.42578125" customWidth="1"/>
    <col min="15873" max="15873" width="9.85546875" customWidth="1"/>
    <col min="15874" max="15874" width="13.140625" customWidth="1"/>
    <col min="15875" max="15875" width="8.28515625" customWidth="1"/>
    <col min="15876" max="15876" width="39.140625" customWidth="1"/>
    <col min="15877" max="15877" width="18.42578125" customWidth="1"/>
    <col min="15879" max="15879" width="13.42578125" customWidth="1"/>
    <col min="16129" max="16129" width="9.85546875" customWidth="1"/>
    <col min="16130" max="16130" width="13.140625" customWidth="1"/>
    <col min="16131" max="16131" width="8.28515625" customWidth="1"/>
    <col min="16132" max="16132" width="39.140625" customWidth="1"/>
    <col min="16133" max="16133" width="18.42578125" customWidth="1"/>
    <col min="16135" max="16135" width="13.42578125" customWidth="1"/>
  </cols>
  <sheetData>
    <row r="1" spans="1:5" ht="15" customHeight="1" x14ac:dyDescent="0.25">
      <c r="A1" s="1" t="s">
        <v>0</v>
      </c>
    </row>
    <row r="2" spans="1:5" ht="15" customHeight="1" x14ac:dyDescent="0.2">
      <c r="A2" s="257" t="s">
        <v>1</v>
      </c>
      <c r="B2" s="257"/>
      <c r="C2" s="257"/>
      <c r="D2" s="257"/>
      <c r="E2" s="257"/>
    </row>
    <row r="3" spans="1:5" ht="15" customHeight="1" x14ac:dyDescent="0.2">
      <c r="A3" s="257" t="s">
        <v>2</v>
      </c>
      <c r="B3" s="257"/>
      <c r="C3" s="257"/>
      <c r="D3" s="257"/>
      <c r="E3" s="257"/>
    </row>
    <row r="4" spans="1:5" ht="15" customHeight="1" x14ac:dyDescent="0.2">
      <c r="A4" s="254" t="s">
        <v>3</v>
      </c>
      <c r="B4" s="254"/>
      <c r="C4" s="254"/>
      <c r="D4" s="254"/>
      <c r="E4" s="254"/>
    </row>
    <row r="5" spans="1:5" ht="15" customHeight="1" x14ac:dyDescent="0.2">
      <c r="A5" s="254"/>
      <c r="B5" s="254"/>
      <c r="C5" s="254"/>
      <c r="D5" s="254"/>
      <c r="E5" s="254"/>
    </row>
    <row r="6" spans="1:5" ht="15" customHeight="1" x14ac:dyDescent="0.2">
      <c r="A6" s="254"/>
      <c r="B6" s="254"/>
      <c r="C6" s="254"/>
      <c r="D6" s="254"/>
      <c r="E6" s="254"/>
    </row>
    <row r="7" spans="1:5" ht="15" customHeight="1" x14ac:dyDescent="0.2">
      <c r="A7" s="254"/>
      <c r="B7" s="254"/>
      <c r="C7" s="254"/>
      <c r="D7" s="254"/>
      <c r="E7" s="254"/>
    </row>
    <row r="8" spans="1:5" ht="15" customHeight="1" x14ac:dyDescent="0.2">
      <c r="A8" s="254"/>
      <c r="B8" s="254"/>
      <c r="C8" s="254"/>
      <c r="D8" s="254"/>
      <c r="E8" s="254"/>
    </row>
    <row r="9" spans="1:5" ht="15" customHeight="1" x14ac:dyDescent="0.2">
      <c r="A9" s="3"/>
      <c r="B9" s="3"/>
      <c r="C9" s="3"/>
      <c r="D9" s="3"/>
      <c r="E9" s="3"/>
    </row>
    <row r="10" spans="1:5" ht="15" customHeight="1" x14ac:dyDescent="0.25">
      <c r="A10" s="4" t="s">
        <v>4</v>
      </c>
      <c r="B10" s="5"/>
      <c r="C10" s="5"/>
      <c r="D10" s="5"/>
      <c r="E10" s="5"/>
    </row>
    <row r="11" spans="1:5" ht="15" customHeight="1" x14ac:dyDescent="0.2">
      <c r="A11" s="6" t="s">
        <v>5</v>
      </c>
      <c r="B11" s="5"/>
      <c r="C11" s="5"/>
      <c r="D11" s="5"/>
      <c r="E11" s="7" t="s">
        <v>6</v>
      </c>
    </row>
    <row r="12" spans="1:5" ht="15" customHeight="1" x14ac:dyDescent="0.25">
      <c r="B12" s="4"/>
      <c r="C12" s="5"/>
      <c r="D12" s="5"/>
      <c r="E12" s="8"/>
    </row>
    <row r="13" spans="1:5" ht="15" customHeight="1" x14ac:dyDescent="0.2">
      <c r="A13" s="9" t="s">
        <v>7</v>
      </c>
      <c r="B13" s="9" t="s">
        <v>8</v>
      </c>
      <c r="C13" s="9" t="s">
        <v>9</v>
      </c>
      <c r="D13" s="10" t="s">
        <v>10</v>
      </c>
      <c r="E13" s="11" t="s">
        <v>11</v>
      </c>
    </row>
    <row r="14" spans="1:5" ht="15" customHeight="1" x14ac:dyDescent="0.2">
      <c r="A14" s="12">
        <v>98074</v>
      </c>
      <c r="B14" s="13">
        <v>90000000000</v>
      </c>
      <c r="C14" s="14"/>
      <c r="D14" s="15" t="s">
        <v>12</v>
      </c>
      <c r="E14" s="16">
        <v>30000</v>
      </c>
    </row>
    <row r="15" spans="1:5" ht="15" customHeight="1" x14ac:dyDescent="0.2">
      <c r="A15" s="17"/>
      <c r="B15" s="13"/>
      <c r="C15" s="18" t="s">
        <v>13</v>
      </c>
      <c r="D15" s="19"/>
      <c r="E15" s="20">
        <f>SUM(E14:E14)</f>
        <v>30000</v>
      </c>
    </row>
    <row r="16" spans="1:5" ht="15" customHeight="1" x14ac:dyDescent="0.2">
      <c r="A16" s="21"/>
      <c r="B16" s="21"/>
      <c r="C16" s="21"/>
      <c r="D16" s="21"/>
    </row>
    <row r="17" spans="1:5" ht="15" customHeight="1" x14ac:dyDescent="0.25">
      <c r="A17" s="4" t="s">
        <v>14</v>
      </c>
      <c r="B17" s="5"/>
      <c r="C17" s="5"/>
      <c r="D17" s="5"/>
      <c r="E17" s="5"/>
    </row>
    <row r="18" spans="1:5" ht="15" customHeight="1" x14ac:dyDescent="0.2">
      <c r="A18" s="6" t="s">
        <v>15</v>
      </c>
      <c r="E18" t="s">
        <v>16</v>
      </c>
    </row>
    <row r="19" spans="1:5" ht="15" customHeight="1" x14ac:dyDescent="0.2">
      <c r="A19" s="21"/>
      <c r="B19" s="22"/>
      <c r="C19" s="5"/>
      <c r="E19" s="23"/>
    </row>
    <row r="20" spans="1:5" ht="15" customHeight="1" x14ac:dyDescent="0.2">
      <c r="A20" s="9" t="s">
        <v>7</v>
      </c>
      <c r="B20" s="24" t="s">
        <v>8</v>
      </c>
      <c r="C20" s="9" t="s">
        <v>9</v>
      </c>
      <c r="D20" s="25" t="s">
        <v>10</v>
      </c>
      <c r="E20" s="11" t="s">
        <v>11</v>
      </c>
    </row>
    <row r="21" spans="1:5" ht="15" customHeight="1" x14ac:dyDescent="0.2">
      <c r="A21" s="12">
        <v>98074</v>
      </c>
      <c r="B21" s="26">
        <v>12000000000</v>
      </c>
      <c r="C21" s="27">
        <v>6172</v>
      </c>
      <c r="D21" s="28" t="s">
        <v>17</v>
      </c>
      <c r="E21" s="29">
        <v>30000</v>
      </c>
    </row>
    <row r="22" spans="1:5" ht="15" customHeight="1" x14ac:dyDescent="0.2">
      <c r="A22" s="12"/>
      <c r="B22" s="30"/>
      <c r="C22" s="18" t="s">
        <v>13</v>
      </c>
      <c r="D22" s="31"/>
      <c r="E22" s="32">
        <f>SUM(E21:E21)</f>
        <v>30000</v>
      </c>
    </row>
    <row r="23" spans="1:5" ht="15" customHeight="1" x14ac:dyDescent="0.2"/>
    <row r="24" spans="1:5" ht="15" customHeight="1" x14ac:dyDescent="0.2"/>
    <row r="25" spans="1:5" ht="15" customHeight="1" x14ac:dyDescent="0.25">
      <c r="A25" s="1" t="s">
        <v>18</v>
      </c>
    </row>
    <row r="26" spans="1:5" ht="15" customHeight="1" x14ac:dyDescent="0.2">
      <c r="A26" s="257" t="s">
        <v>1</v>
      </c>
      <c r="B26" s="257"/>
      <c r="C26" s="257"/>
      <c r="D26" s="257"/>
      <c r="E26" s="257"/>
    </row>
    <row r="27" spans="1:5" ht="15" customHeight="1" x14ac:dyDescent="0.2">
      <c r="A27" s="257" t="s">
        <v>2</v>
      </c>
      <c r="B27" s="257"/>
      <c r="C27" s="257"/>
      <c r="D27" s="257"/>
      <c r="E27" s="257"/>
    </row>
    <row r="28" spans="1:5" ht="15" customHeight="1" x14ac:dyDescent="0.2">
      <c r="A28" s="254" t="s">
        <v>19</v>
      </c>
      <c r="B28" s="254"/>
      <c r="C28" s="254"/>
      <c r="D28" s="254"/>
      <c r="E28" s="254"/>
    </row>
    <row r="29" spans="1:5" ht="15" customHeight="1" x14ac:dyDescent="0.2">
      <c r="A29" s="254"/>
      <c r="B29" s="254"/>
      <c r="C29" s="254"/>
      <c r="D29" s="254"/>
      <c r="E29" s="254"/>
    </row>
    <row r="30" spans="1:5" ht="15" customHeight="1" x14ac:dyDescent="0.2">
      <c r="A30" s="254"/>
      <c r="B30" s="254"/>
      <c r="C30" s="254"/>
      <c r="D30" s="254"/>
      <c r="E30" s="254"/>
    </row>
    <row r="31" spans="1:5" ht="15" customHeight="1" x14ac:dyDescent="0.2">
      <c r="A31" s="254"/>
      <c r="B31" s="254"/>
      <c r="C31" s="254"/>
      <c r="D31" s="254"/>
      <c r="E31" s="254"/>
    </row>
    <row r="32" spans="1:5" ht="15" customHeight="1" x14ac:dyDescent="0.2">
      <c r="A32" s="254"/>
      <c r="B32" s="254"/>
      <c r="C32" s="254"/>
      <c r="D32" s="254"/>
      <c r="E32" s="254"/>
    </row>
    <row r="33" spans="1:5" ht="15" customHeight="1" x14ac:dyDescent="0.2">
      <c r="A33" s="33"/>
      <c r="B33" s="33"/>
      <c r="C33" s="33"/>
      <c r="D33" s="33"/>
      <c r="E33" s="33"/>
    </row>
    <row r="34" spans="1:5" ht="15" customHeight="1" x14ac:dyDescent="0.25">
      <c r="A34" s="34" t="s">
        <v>4</v>
      </c>
      <c r="B34" s="35"/>
      <c r="C34" s="35"/>
      <c r="D34" s="35"/>
      <c r="E34" s="35"/>
    </row>
    <row r="35" spans="1:5" ht="15" customHeight="1" x14ac:dyDescent="0.2">
      <c r="A35" s="6" t="s">
        <v>5</v>
      </c>
      <c r="B35" s="35"/>
      <c r="C35" s="35"/>
      <c r="D35" s="35"/>
      <c r="E35" s="36" t="s">
        <v>6</v>
      </c>
    </row>
    <row r="36" spans="1:5" ht="15" customHeight="1" x14ac:dyDescent="0.25">
      <c r="A36" s="21"/>
      <c r="B36" s="4"/>
      <c r="C36" s="5"/>
      <c r="D36" s="5"/>
      <c r="E36" s="8"/>
    </row>
    <row r="37" spans="1:5" ht="15" customHeight="1" x14ac:dyDescent="0.2">
      <c r="A37" s="9" t="s">
        <v>7</v>
      </c>
      <c r="B37" s="9" t="s">
        <v>8</v>
      </c>
      <c r="C37" s="9" t="s">
        <v>9</v>
      </c>
      <c r="D37" s="10" t="s">
        <v>10</v>
      </c>
      <c r="E37" s="11" t="s">
        <v>11</v>
      </c>
    </row>
    <row r="38" spans="1:5" ht="15" customHeight="1" x14ac:dyDescent="0.2">
      <c r="A38" s="37">
        <v>98278</v>
      </c>
      <c r="B38" s="38">
        <v>90000000000</v>
      </c>
      <c r="C38" s="39"/>
      <c r="D38" s="40" t="s">
        <v>20</v>
      </c>
      <c r="E38" s="41">
        <v>18081</v>
      </c>
    </row>
    <row r="39" spans="1:5" ht="15" customHeight="1" x14ac:dyDescent="0.2">
      <c r="A39" s="42"/>
      <c r="B39" s="38"/>
      <c r="C39" s="18" t="s">
        <v>13</v>
      </c>
      <c r="D39" s="19"/>
      <c r="E39" s="20">
        <f>SUM(E38:E38)</f>
        <v>18081</v>
      </c>
    </row>
    <row r="40" spans="1:5" ht="15" customHeight="1" x14ac:dyDescent="0.25">
      <c r="A40" s="43"/>
      <c r="B40" s="44"/>
      <c r="C40" s="44"/>
      <c r="D40" s="44"/>
      <c r="E40" s="44"/>
    </row>
    <row r="41" spans="1:5" ht="15" customHeight="1" x14ac:dyDescent="0.25">
      <c r="A41" s="34" t="s">
        <v>14</v>
      </c>
      <c r="B41" s="35"/>
      <c r="C41" s="35"/>
    </row>
    <row r="42" spans="1:5" ht="15" customHeight="1" x14ac:dyDescent="0.2">
      <c r="A42" s="6" t="s">
        <v>21</v>
      </c>
      <c r="B42" s="5"/>
      <c r="C42" s="5"/>
      <c r="D42" s="5"/>
      <c r="E42" s="7" t="s">
        <v>22</v>
      </c>
    </row>
    <row r="43" spans="1:5" ht="15" customHeight="1" x14ac:dyDescent="0.2">
      <c r="A43" s="45"/>
      <c r="B43" s="46"/>
      <c r="C43" s="35"/>
      <c r="D43" s="44"/>
      <c r="E43" s="47"/>
    </row>
    <row r="44" spans="1:5" ht="15" customHeight="1" x14ac:dyDescent="0.2">
      <c r="A44" s="24" t="s">
        <v>7</v>
      </c>
      <c r="B44" s="24" t="s">
        <v>8</v>
      </c>
      <c r="C44" s="24" t="s">
        <v>9</v>
      </c>
      <c r="D44" s="48" t="s">
        <v>10</v>
      </c>
      <c r="E44" s="11" t="s">
        <v>11</v>
      </c>
    </row>
    <row r="45" spans="1:5" ht="15" customHeight="1" x14ac:dyDescent="0.2">
      <c r="A45" s="37">
        <v>98278</v>
      </c>
      <c r="B45" s="27">
        <v>30102000000</v>
      </c>
      <c r="C45" s="39">
        <v>3769</v>
      </c>
      <c r="D45" s="49" t="s">
        <v>23</v>
      </c>
      <c r="E45" s="41">
        <v>18081</v>
      </c>
    </row>
    <row r="46" spans="1:5" ht="15" customHeight="1" x14ac:dyDescent="0.2">
      <c r="A46" s="50"/>
      <c r="B46" s="51"/>
      <c r="C46" s="52" t="s">
        <v>13</v>
      </c>
      <c r="D46" s="53"/>
      <c r="E46" s="54">
        <f>SUM(E45:E45)</f>
        <v>18081</v>
      </c>
    </row>
    <row r="47" spans="1:5" ht="15" customHeight="1" x14ac:dyDescent="0.2"/>
    <row r="48" spans="1:5" ht="15" customHeight="1" x14ac:dyDescent="0.2"/>
    <row r="49" spans="1:5" ht="15" customHeight="1" x14ac:dyDescent="0.2"/>
    <row r="50" spans="1:5" ht="15" customHeight="1" x14ac:dyDescent="0.2"/>
    <row r="51" spans="1:5" ht="15" customHeight="1" x14ac:dyDescent="0.2"/>
    <row r="52" spans="1:5" ht="15" customHeight="1" x14ac:dyDescent="0.2"/>
    <row r="53" spans="1:5" ht="15" customHeight="1" x14ac:dyDescent="0.2"/>
    <row r="54" spans="1:5" ht="15" customHeight="1" x14ac:dyDescent="0.25">
      <c r="A54" s="1" t="s">
        <v>24</v>
      </c>
    </row>
    <row r="55" spans="1:5" ht="15" customHeight="1" x14ac:dyDescent="0.2">
      <c r="A55" s="257" t="s">
        <v>1</v>
      </c>
      <c r="B55" s="257"/>
      <c r="C55" s="257"/>
      <c r="D55" s="257"/>
      <c r="E55" s="257"/>
    </row>
    <row r="56" spans="1:5" ht="15" customHeight="1" x14ac:dyDescent="0.2">
      <c r="A56" s="257" t="s">
        <v>25</v>
      </c>
      <c r="B56" s="257"/>
      <c r="C56" s="257"/>
      <c r="D56" s="257"/>
      <c r="E56" s="257"/>
    </row>
    <row r="57" spans="1:5" ht="15" customHeight="1" x14ac:dyDescent="0.2">
      <c r="A57" s="254" t="s">
        <v>26</v>
      </c>
      <c r="B57" s="254"/>
      <c r="C57" s="254"/>
      <c r="D57" s="254"/>
      <c r="E57" s="254"/>
    </row>
    <row r="58" spans="1:5" ht="15" customHeight="1" x14ac:dyDescent="0.2">
      <c r="A58" s="254"/>
      <c r="B58" s="254"/>
      <c r="C58" s="254"/>
      <c r="D58" s="254"/>
      <c r="E58" s="254"/>
    </row>
    <row r="59" spans="1:5" ht="15" customHeight="1" x14ac:dyDescent="0.2">
      <c r="A59" s="254"/>
      <c r="B59" s="254"/>
      <c r="C59" s="254"/>
      <c r="D59" s="254"/>
      <c r="E59" s="254"/>
    </row>
    <row r="60" spans="1:5" ht="15" customHeight="1" x14ac:dyDescent="0.2">
      <c r="A60" s="254"/>
      <c r="B60" s="254"/>
      <c r="C60" s="254"/>
      <c r="D60" s="254"/>
      <c r="E60" s="254"/>
    </row>
    <row r="61" spans="1:5" ht="15" customHeight="1" x14ac:dyDescent="0.2">
      <c r="A61" s="254"/>
      <c r="B61" s="254"/>
      <c r="C61" s="254"/>
      <c r="D61" s="254"/>
      <c r="E61" s="254"/>
    </row>
    <row r="62" spans="1:5" ht="15" customHeight="1" x14ac:dyDescent="0.2">
      <c r="A62" s="254"/>
      <c r="B62" s="254"/>
      <c r="C62" s="254"/>
      <c r="D62" s="254"/>
      <c r="E62" s="254"/>
    </row>
    <row r="63" spans="1:5" ht="15" customHeight="1" x14ac:dyDescent="0.2">
      <c r="A63" s="254"/>
      <c r="B63" s="254"/>
      <c r="C63" s="254"/>
      <c r="D63" s="254"/>
      <c r="E63" s="254"/>
    </row>
    <row r="64" spans="1:5" ht="15" customHeight="1" x14ac:dyDescent="0.2">
      <c r="A64" s="3"/>
      <c r="B64" s="3"/>
      <c r="C64" s="3"/>
      <c r="D64" s="3"/>
      <c r="E64" s="3"/>
    </row>
    <row r="65" spans="1:5" ht="15" customHeight="1" x14ac:dyDescent="0.25">
      <c r="A65" s="4" t="s">
        <v>4</v>
      </c>
      <c r="B65" s="5"/>
      <c r="C65" s="5"/>
      <c r="D65" s="5"/>
      <c r="E65" s="5"/>
    </row>
    <row r="66" spans="1:5" ht="15" customHeight="1" x14ac:dyDescent="0.2">
      <c r="A66" s="6" t="s">
        <v>5</v>
      </c>
      <c r="B66" s="5"/>
      <c r="C66" s="5"/>
      <c r="D66" s="5"/>
      <c r="E66" s="7" t="s">
        <v>6</v>
      </c>
    </row>
    <row r="67" spans="1:5" ht="15" customHeight="1" x14ac:dyDescent="0.25">
      <c r="A67" s="21"/>
      <c r="B67" s="4"/>
      <c r="C67" s="5"/>
      <c r="D67" s="5"/>
      <c r="E67" s="8"/>
    </row>
    <row r="68" spans="1:5" ht="15" customHeight="1" x14ac:dyDescent="0.2">
      <c r="A68" s="9" t="s">
        <v>7</v>
      </c>
      <c r="B68" s="9" t="s">
        <v>8</v>
      </c>
      <c r="C68" s="9" t="s">
        <v>9</v>
      </c>
      <c r="D68" s="10" t="s">
        <v>10</v>
      </c>
      <c r="E68" s="11" t="s">
        <v>11</v>
      </c>
    </row>
    <row r="69" spans="1:5" ht="15" customHeight="1" x14ac:dyDescent="0.2">
      <c r="A69" s="55">
        <v>13307</v>
      </c>
      <c r="B69" s="13">
        <v>90000000000</v>
      </c>
      <c r="C69" s="14"/>
      <c r="D69" s="56" t="s">
        <v>27</v>
      </c>
      <c r="E69" s="41">
        <v>1500000</v>
      </c>
    </row>
    <row r="70" spans="1:5" ht="15" customHeight="1" x14ac:dyDescent="0.2">
      <c r="A70" s="42"/>
      <c r="B70" s="13"/>
      <c r="C70" s="18" t="s">
        <v>13</v>
      </c>
      <c r="D70" s="19"/>
      <c r="E70" s="20">
        <f>SUM(E69:E69)</f>
        <v>1500000</v>
      </c>
    </row>
    <row r="71" spans="1:5" ht="15" customHeight="1" x14ac:dyDescent="0.2">
      <c r="A71" s="21"/>
      <c r="B71" s="21"/>
      <c r="C71" s="21"/>
      <c r="D71" s="21"/>
      <c r="E71" s="21"/>
    </row>
    <row r="72" spans="1:5" ht="15" customHeight="1" x14ac:dyDescent="0.25">
      <c r="A72" s="4" t="s">
        <v>14</v>
      </c>
      <c r="B72" s="5"/>
      <c r="C72" s="5"/>
      <c r="D72" s="5"/>
      <c r="E72" s="5"/>
    </row>
    <row r="73" spans="1:5" ht="15" customHeight="1" x14ac:dyDescent="0.2">
      <c r="A73" s="6" t="s">
        <v>28</v>
      </c>
      <c r="B73" s="21"/>
      <c r="C73" s="21"/>
      <c r="D73" s="21"/>
      <c r="E73" s="21" t="s">
        <v>29</v>
      </c>
    </row>
    <row r="74" spans="1:5" ht="15" customHeight="1" x14ac:dyDescent="0.2">
      <c r="A74" s="21"/>
      <c r="B74" s="22"/>
      <c r="C74" s="5"/>
      <c r="D74" s="21"/>
      <c r="E74" s="23"/>
    </row>
    <row r="75" spans="1:5" ht="15" customHeight="1" x14ac:dyDescent="0.2">
      <c r="A75" s="24" t="s">
        <v>7</v>
      </c>
      <c r="B75" s="24" t="s">
        <v>8</v>
      </c>
      <c r="C75" s="9" t="s">
        <v>9</v>
      </c>
      <c r="D75" s="25" t="s">
        <v>10</v>
      </c>
      <c r="E75" s="11" t="s">
        <v>11</v>
      </c>
    </row>
    <row r="76" spans="1:5" ht="15" customHeight="1" x14ac:dyDescent="0.2">
      <c r="A76" s="55">
        <v>13307</v>
      </c>
      <c r="B76" s="27">
        <v>30002001644</v>
      </c>
      <c r="C76" s="57">
        <v>4372</v>
      </c>
      <c r="D76" s="28" t="s">
        <v>30</v>
      </c>
      <c r="E76" s="29">
        <v>128463</v>
      </c>
    </row>
    <row r="77" spans="1:5" ht="15" customHeight="1" x14ac:dyDescent="0.2">
      <c r="A77" s="42"/>
      <c r="B77" s="58"/>
      <c r="C77" s="18" t="s">
        <v>13</v>
      </c>
      <c r="D77" s="31"/>
      <c r="E77" s="32">
        <f>SUM(E76:E76)</f>
        <v>128463</v>
      </c>
    </row>
    <row r="78" spans="1:5" ht="15" customHeight="1" x14ac:dyDescent="0.2">
      <c r="A78" s="21"/>
      <c r="B78" s="21"/>
      <c r="C78" s="21"/>
      <c r="D78" s="21"/>
      <c r="E78" s="21"/>
    </row>
    <row r="79" spans="1:5" ht="15" customHeight="1" x14ac:dyDescent="0.25">
      <c r="A79" s="4" t="s">
        <v>14</v>
      </c>
      <c r="B79" s="5"/>
      <c r="C79" s="5"/>
      <c r="D79" s="5"/>
      <c r="E79" s="5"/>
    </row>
    <row r="80" spans="1:5" ht="15" customHeight="1" x14ac:dyDescent="0.2">
      <c r="A80" s="6" t="s">
        <v>31</v>
      </c>
      <c r="B80" s="21"/>
      <c r="C80" s="21"/>
      <c r="D80" s="21"/>
      <c r="E80" s="21" t="s">
        <v>32</v>
      </c>
    </row>
    <row r="81" spans="1:7" ht="15" customHeight="1" x14ac:dyDescent="0.2">
      <c r="A81" s="21"/>
      <c r="B81" s="22"/>
      <c r="C81" s="5"/>
      <c r="D81" s="21"/>
      <c r="E81" s="23"/>
    </row>
    <row r="82" spans="1:7" ht="15" customHeight="1" x14ac:dyDescent="0.2">
      <c r="A82" s="24" t="s">
        <v>7</v>
      </c>
      <c r="B82" s="24" t="s">
        <v>8</v>
      </c>
      <c r="C82" s="9" t="s">
        <v>9</v>
      </c>
      <c r="D82" s="25" t="s">
        <v>10</v>
      </c>
      <c r="E82" s="11" t="s">
        <v>11</v>
      </c>
    </row>
    <row r="83" spans="1:7" ht="15" customHeight="1" x14ac:dyDescent="0.2">
      <c r="A83" s="55">
        <v>13307</v>
      </c>
      <c r="B83" s="27">
        <v>30005001702</v>
      </c>
      <c r="C83" s="57">
        <v>3529</v>
      </c>
      <c r="D83" s="28" t="s">
        <v>30</v>
      </c>
      <c r="E83" s="59">
        <v>209664</v>
      </c>
    </row>
    <row r="84" spans="1:7" ht="15" customHeight="1" x14ac:dyDescent="0.2">
      <c r="A84" s="55">
        <v>13307</v>
      </c>
      <c r="B84" s="27">
        <v>30005001703</v>
      </c>
      <c r="C84" s="57">
        <v>3529</v>
      </c>
      <c r="D84" s="28" t="s">
        <v>30</v>
      </c>
      <c r="E84" s="59">
        <v>240192</v>
      </c>
    </row>
    <row r="85" spans="1:7" ht="15" customHeight="1" x14ac:dyDescent="0.2">
      <c r="A85" s="42"/>
      <c r="B85" s="58"/>
      <c r="C85" s="18" t="s">
        <v>13</v>
      </c>
      <c r="D85" s="31"/>
      <c r="E85" s="32">
        <f>SUM(E83:E84)</f>
        <v>449856</v>
      </c>
      <c r="G85" s="60">
        <f>SUM(E77,E85)</f>
        <v>578319</v>
      </c>
    </row>
    <row r="86" spans="1:7" ht="15" customHeight="1" x14ac:dyDescent="0.2"/>
    <row r="87" spans="1:7" ht="15" customHeight="1" x14ac:dyDescent="0.25">
      <c r="A87" s="34" t="s">
        <v>14</v>
      </c>
      <c r="B87" s="35"/>
      <c r="C87" s="35"/>
      <c r="D87" s="35"/>
      <c r="E87" s="35"/>
    </row>
    <row r="88" spans="1:7" ht="15" customHeight="1" x14ac:dyDescent="0.2">
      <c r="A88" s="61" t="s">
        <v>5</v>
      </c>
      <c r="B88" s="35"/>
      <c r="C88" s="35"/>
      <c r="D88" s="35"/>
      <c r="E88" s="36" t="s">
        <v>6</v>
      </c>
    </row>
    <row r="89" spans="1:7" ht="15" customHeight="1" x14ac:dyDescent="0.25">
      <c r="A89" s="34"/>
      <c r="B89" s="45"/>
      <c r="C89" s="35"/>
      <c r="D89" s="35"/>
      <c r="E89" s="62"/>
    </row>
    <row r="90" spans="1:7" ht="15" customHeight="1" x14ac:dyDescent="0.2">
      <c r="A90" s="24" t="s">
        <v>7</v>
      </c>
      <c r="B90" s="24" t="s">
        <v>8</v>
      </c>
      <c r="C90" s="24" t="s">
        <v>9</v>
      </c>
      <c r="D90" s="63" t="s">
        <v>10</v>
      </c>
      <c r="E90" s="11" t="s">
        <v>11</v>
      </c>
    </row>
    <row r="91" spans="1:7" ht="15" customHeight="1" x14ac:dyDescent="0.2">
      <c r="A91" s="55">
        <v>13307</v>
      </c>
      <c r="B91" s="27">
        <v>20000000000</v>
      </c>
      <c r="C91" s="64">
        <v>4372</v>
      </c>
      <c r="D91" s="65" t="s">
        <v>33</v>
      </c>
      <c r="E91" s="66">
        <v>921681</v>
      </c>
      <c r="G91" s="60">
        <f>+E70-G85</f>
        <v>921681</v>
      </c>
    </row>
    <row r="92" spans="1:7" ht="15" customHeight="1" x14ac:dyDescent="0.2">
      <c r="A92" s="42"/>
      <c r="B92" s="58"/>
      <c r="C92" s="52" t="s">
        <v>13</v>
      </c>
      <c r="D92" s="67"/>
      <c r="E92" s="68">
        <f>SUM(E91:E91)</f>
        <v>921681</v>
      </c>
    </row>
    <row r="93" spans="1:7" ht="15" customHeight="1" x14ac:dyDescent="0.2"/>
    <row r="94" spans="1:7" ht="15" customHeight="1" x14ac:dyDescent="0.2"/>
    <row r="95" spans="1:7" ht="15" customHeight="1" x14ac:dyDescent="0.25">
      <c r="A95" s="1" t="s">
        <v>34</v>
      </c>
    </row>
    <row r="96" spans="1:7" ht="15" customHeight="1" x14ac:dyDescent="0.2">
      <c r="A96" s="255" t="s">
        <v>35</v>
      </c>
      <c r="B96" s="255"/>
      <c r="C96" s="255"/>
      <c r="D96" s="255"/>
      <c r="E96" s="255"/>
    </row>
    <row r="97" spans="1:5" ht="15" customHeight="1" x14ac:dyDescent="0.2">
      <c r="A97" s="257" t="s">
        <v>25</v>
      </c>
      <c r="B97" s="257"/>
      <c r="C97" s="257"/>
      <c r="D97" s="257"/>
      <c r="E97" s="257"/>
    </row>
    <row r="98" spans="1:5" ht="15" customHeight="1" x14ac:dyDescent="0.2">
      <c r="A98" s="256" t="s">
        <v>36</v>
      </c>
      <c r="B98" s="256"/>
      <c r="C98" s="256"/>
      <c r="D98" s="256"/>
      <c r="E98" s="256"/>
    </row>
    <row r="99" spans="1:5" ht="15" customHeight="1" x14ac:dyDescent="0.2">
      <c r="A99" s="256"/>
      <c r="B99" s="256"/>
      <c r="C99" s="256"/>
      <c r="D99" s="256"/>
      <c r="E99" s="256"/>
    </row>
    <row r="100" spans="1:5" ht="15" customHeight="1" x14ac:dyDescent="0.2">
      <c r="A100" s="256"/>
      <c r="B100" s="256"/>
      <c r="C100" s="256"/>
      <c r="D100" s="256"/>
      <c r="E100" s="256"/>
    </row>
    <row r="101" spans="1:5" ht="15" customHeight="1" x14ac:dyDescent="0.2">
      <c r="A101" s="256"/>
      <c r="B101" s="256"/>
      <c r="C101" s="256"/>
      <c r="D101" s="256"/>
      <c r="E101" s="256"/>
    </row>
    <row r="102" spans="1:5" ht="15" customHeight="1" x14ac:dyDescent="0.2">
      <c r="A102" s="256"/>
      <c r="B102" s="256"/>
      <c r="C102" s="256"/>
      <c r="D102" s="256"/>
      <c r="E102" s="256"/>
    </row>
    <row r="103" spans="1:5" ht="15" customHeight="1" x14ac:dyDescent="0.2">
      <c r="A103" s="256"/>
      <c r="B103" s="256"/>
      <c r="C103" s="256"/>
      <c r="D103" s="256"/>
      <c r="E103" s="256"/>
    </row>
    <row r="104" spans="1:5" ht="15" customHeight="1" x14ac:dyDescent="0.2">
      <c r="A104" s="256"/>
      <c r="B104" s="256"/>
      <c r="C104" s="256"/>
      <c r="D104" s="256"/>
      <c r="E104" s="256"/>
    </row>
    <row r="105" spans="1:5" ht="15" customHeight="1" x14ac:dyDescent="0.2"/>
    <row r="106" spans="1:5" ht="15" customHeight="1" x14ac:dyDescent="0.25">
      <c r="A106" s="34" t="s">
        <v>4</v>
      </c>
      <c r="B106" s="5"/>
      <c r="C106" s="5"/>
      <c r="D106" s="5"/>
      <c r="E106" s="5"/>
    </row>
    <row r="107" spans="1:5" ht="15" customHeight="1" x14ac:dyDescent="0.2">
      <c r="A107" s="69" t="s">
        <v>37</v>
      </c>
      <c r="B107" s="5"/>
      <c r="C107" s="5"/>
      <c r="D107" s="5"/>
      <c r="E107" s="7" t="s">
        <v>38</v>
      </c>
    </row>
    <row r="108" spans="1:5" ht="15" customHeight="1" x14ac:dyDescent="0.25">
      <c r="A108" s="4"/>
      <c r="B108" s="21"/>
      <c r="C108" s="5"/>
      <c r="D108" s="5"/>
      <c r="E108" s="8"/>
    </row>
    <row r="109" spans="1:5" ht="15" customHeight="1" x14ac:dyDescent="0.2">
      <c r="A109" s="57" t="s">
        <v>7</v>
      </c>
      <c r="B109" s="9" t="s">
        <v>8</v>
      </c>
      <c r="C109" s="9" t="s">
        <v>9</v>
      </c>
      <c r="D109" s="10" t="s">
        <v>10</v>
      </c>
      <c r="E109" s="9" t="s">
        <v>11</v>
      </c>
    </row>
    <row r="110" spans="1:5" ht="15" customHeight="1" x14ac:dyDescent="0.2">
      <c r="A110" s="70">
        <v>33113233</v>
      </c>
      <c r="B110" s="71">
        <v>90000100580</v>
      </c>
      <c r="C110" s="57"/>
      <c r="D110" s="56" t="s">
        <v>27</v>
      </c>
      <c r="E110" s="72">
        <v>56834.74</v>
      </c>
    </row>
    <row r="111" spans="1:5" ht="15" customHeight="1" x14ac:dyDescent="0.2">
      <c r="A111" s="70">
        <v>33513233</v>
      </c>
      <c r="B111" s="71">
        <v>90000100580</v>
      </c>
      <c r="C111" s="57"/>
      <c r="D111" s="56" t="s">
        <v>27</v>
      </c>
      <c r="E111" s="72">
        <v>322063.53999999998</v>
      </c>
    </row>
    <row r="112" spans="1:5" ht="15" customHeight="1" x14ac:dyDescent="0.2">
      <c r="A112" s="55"/>
      <c r="B112" s="55"/>
      <c r="C112" s="18" t="s">
        <v>13</v>
      </c>
      <c r="D112" s="19"/>
      <c r="E112" s="20">
        <f>SUM(E110:E111)</f>
        <v>378898.27999999997</v>
      </c>
    </row>
    <row r="113" spans="1:5" ht="15" customHeight="1" x14ac:dyDescent="0.2">
      <c r="A113" s="21"/>
      <c r="B113" s="73"/>
      <c r="C113" s="74"/>
      <c r="D113" s="5"/>
      <c r="E113" s="75"/>
    </row>
    <row r="114" spans="1:5" ht="15" customHeight="1" x14ac:dyDescent="0.25">
      <c r="A114" s="4" t="s">
        <v>14</v>
      </c>
      <c r="B114" s="5"/>
      <c r="C114" s="5"/>
      <c r="D114" s="5"/>
      <c r="E114" s="5"/>
    </row>
    <row r="115" spans="1:5" ht="15" customHeight="1" x14ac:dyDescent="0.2">
      <c r="A115" s="69" t="s">
        <v>37</v>
      </c>
      <c r="B115" s="5"/>
      <c r="C115" s="5"/>
      <c r="D115" s="5"/>
      <c r="E115" s="7" t="s">
        <v>38</v>
      </c>
    </row>
    <row r="116" spans="1:5" ht="15" customHeight="1" x14ac:dyDescent="0.25">
      <c r="A116" s="4"/>
      <c r="B116" s="21"/>
      <c r="C116" s="5"/>
      <c r="D116" s="5"/>
      <c r="E116" s="8"/>
    </row>
    <row r="117" spans="1:5" ht="15" customHeight="1" x14ac:dyDescent="0.2">
      <c r="A117" s="57" t="s">
        <v>7</v>
      </c>
      <c r="B117" s="9" t="s">
        <v>8</v>
      </c>
      <c r="C117" s="9" t="s">
        <v>9</v>
      </c>
      <c r="D117" s="10" t="s">
        <v>10</v>
      </c>
      <c r="E117" s="9" t="s">
        <v>11</v>
      </c>
    </row>
    <row r="118" spans="1:5" ht="15" customHeight="1" x14ac:dyDescent="0.2">
      <c r="A118" s="70">
        <v>33113233</v>
      </c>
      <c r="B118" s="71">
        <v>60002100580</v>
      </c>
      <c r="C118" s="57">
        <v>4378</v>
      </c>
      <c r="D118" s="28" t="s">
        <v>39</v>
      </c>
      <c r="E118" s="72">
        <v>8850.2099999999991</v>
      </c>
    </row>
    <row r="119" spans="1:5" ht="15" customHeight="1" x14ac:dyDescent="0.2">
      <c r="A119" s="70">
        <v>33513233</v>
      </c>
      <c r="B119" s="71">
        <v>60002100580</v>
      </c>
      <c r="C119" s="57">
        <v>4378</v>
      </c>
      <c r="D119" s="28" t="s">
        <v>39</v>
      </c>
      <c r="E119" s="72">
        <v>50151.19</v>
      </c>
    </row>
    <row r="120" spans="1:5" ht="15" customHeight="1" x14ac:dyDescent="0.2">
      <c r="A120" s="70">
        <v>33113233</v>
      </c>
      <c r="B120" s="71">
        <v>60002100580</v>
      </c>
      <c r="C120" s="57">
        <v>4378</v>
      </c>
      <c r="D120" s="28" t="s">
        <v>40</v>
      </c>
      <c r="E120" s="72">
        <v>2952</v>
      </c>
    </row>
    <row r="121" spans="1:5" ht="15" customHeight="1" x14ac:dyDescent="0.2">
      <c r="A121" s="70">
        <v>33513233</v>
      </c>
      <c r="B121" s="71">
        <v>60002100580</v>
      </c>
      <c r="C121" s="57">
        <v>4378</v>
      </c>
      <c r="D121" s="28" t="s">
        <v>40</v>
      </c>
      <c r="E121" s="72">
        <v>16728</v>
      </c>
    </row>
    <row r="122" spans="1:5" ht="15" customHeight="1" x14ac:dyDescent="0.2">
      <c r="A122" s="70">
        <v>33113233</v>
      </c>
      <c r="B122" s="71">
        <v>60002100580</v>
      </c>
      <c r="C122" s="57">
        <v>4378</v>
      </c>
      <c r="D122" s="28" t="s">
        <v>41</v>
      </c>
      <c r="E122" s="72">
        <v>2951.1</v>
      </c>
    </row>
    <row r="123" spans="1:5" ht="15" customHeight="1" x14ac:dyDescent="0.2">
      <c r="A123" s="70">
        <v>33513233</v>
      </c>
      <c r="B123" s="71">
        <v>60002100580</v>
      </c>
      <c r="C123" s="57">
        <v>4378</v>
      </c>
      <c r="D123" s="28" t="s">
        <v>41</v>
      </c>
      <c r="E123" s="72">
        <v>16722.900000000001</v>
      </c>
    </row>
    <row r="124" spans="1:5" ht="15" customHeight="1" x14ac:dyDescent="0.2">
      <c r="A124" s="70">
        <v>33113233</v>
      </c>
      <c r="B124" s="71">
        <v>60002100580</v>
      </c>
      <c r="C124" s="57">
        <v>4378</v>
      </c>
      <c r="D124" s="28" t="s">
        <v>42</v>
      </c>
      <c r="E124" s="72">
        <v>1063.05</v>
      </c>
    </row>
    <row r="125" spans="1:5" ht="15" customHeight="1" x14ac:dyDescent="0.2">
      <c r="A125" s="70">
        <v>33513233</v>
      </c>
      <c r="B125" s="71">
        <v>60002100580</v>
      </c>
      <c r="C125" s="57">
        <v>4378</v>
      </c>
      <c r="D125" s="28" t="s">
        <v>42</v>
      </c>
      <c r="E125" s="72">
        <v>6023.95</v>
      </c>
    </row>
    <row r="126" spans="1:5" ht="15" customHeight="1" x14ac:dyDescent="0.2">
      <c r="A126" s="70">
        <v>33113233</v>
      </c>
      <c r="B126" s="71">
        <v>60002100580</v>
      </c>
      <c r="C126" s="57">
        <v>4378</v>
      </c>
      <c r="D126" s="76" t="s">
        <v>43</v>
      </c>
      <c r="E126" s="72">
        <v>15000</v>
      </c>
    </row>
    <row r="127" spans="1:5" ht="15" customHeight="1" x14ac:dyDescent="0.2">
      <c r="A127" s="70">
        <v>33513233</v>
      </c>
      <c r="B127" s="71">
        <v>60002100580</v>
      </c>
      <c r="C127" s="57">
        <v>4378</v>
      </c>
      <c r="D127" s="76" t="s">
        <v>43</v>
      </c>
      <c r="E127" s="72">
        <v>85000</v>
      </c>
    </row>
    <row r="128" spans="1:5" ht="15" customHeight="1" x14ac:dyDescent="0.2">
      <c r="A128" s="70">
        <v>33113233</v>
      </c>
      <c r="B128" s="71">
        <v>60002100580</v>
      </c>
      <c r="C128" s="57">
        <v>4378</v>
      </c>
      <c r="D128" s="28" t="s">
        <v>17</v>
      </c>
      <c r="E128" s="72">
        <v>26018.38</v>
      </c>
    </row>
    <row r="129" spans="1:5" ht="15" customHeight="1" x14ac:dyDescent="0.2">
      <c r="A129" s="70">
        <v>33513233</v>
      </c>
      <c r="B129" s="71">
        <v>60002100580</v>
      </c>
      <c r="C129" s="57">
        <v>4378</v>
      </c>
      <c r="D129" s="28" t="s">
        <v>17</v>
      </c>
      <c r="E129" s="72">
        <v>147437.5</v>
      </c>
    </row>
    <row r="130" spans="1:5" ht="15" customHeight="1" x14ac:dyDescent="0.2">
      <c r="A130" s="55"/>
      <c r="B130" s="55"/>
      <c r="C130" s="18" t="s">
        <v>13</v>
      </c>
      <c r="D130" s="19"/>
      <c r="E130" s="20">
        <f>SUM(E118:E129)</f>
        <v>378898.28</v>
      </c>
    </row>
    <row r="131" spans="1:5" ht="15" customHeight="1" x14ac:dyDescent="0.2"/>
    <row r="132" spans="1:5" ht="15" customHeight="1" x14ac:dyDescent="0.2"/>
    <row r="133" spans="1:5" ht="15" customHeight="1" x14ac:dyDescent="0.25">
      <c r="A133" s="1" t="s">
        <v>44</v>
      </c>
    </row>
    <row r="134" spans="1:5" ht="15" customHeight="1" x14ac:dyDescent="0.2">
      <c r="A134" s="257" t="s">
        <v>1</v>
      </c>
      <c r="B134" s="257"/>
      <c r="C134" s="257"/>
      <c r="D134" s="257"/>
      <c r="E134" s="257"/>
    </row>
    <row r="135" spans="1:5" ht="15" customHeight="1" x14ac:dyDescent="0.2">
      <c r="A135" s="257" t="s">
        <v>45</v>
      </c>
      <c r="B135" s="257"/>
      <c r="C135" s="257"/>
      <c r="D135" s="257"/>
      <c r="E135" s="257"/>
    </row>
    <row r="136" spans="1:5" ht="15" customHeight="1" x14ac:dyDescent="0.2">
      <c r="A136" s="256" t="s">
        <v>46</v>
      </c>
      <c r="B136" s="256"/>
      <c r="C136" s="256"/>
      <c r="D136" s="256"/>
      <c r="E136" s="256"/>
    </row>
    <row r="137" spans="1:5" ht="15" customHeight="1" x14ac:dyDescent="0.2">
      <c r="A137" s="256"/>
      <c r="B137" s="256"/>
      <c r="C137" s="256"/>
      <c r="D137" s="256"/>
      <c r="E137" s="256"/>
    </row>
    <row r="138" spans="1:5" ht="15" customHeight="1" x14ac:dyDescent="0.2">
      <c r="A138" s="256"/>
      <c r="B138" s="256"/>
      <c r="C138" s="256"/>
      <c r="D138" s="256"/>
      <c r="E138" s="256"/>
    </row>
    <row r="139" spans="1:5" ht="15" customHeight="1" x14ac:dyDescent="0.2">
      <c r="A139" s="256"/>
      <c r="B139" s="256"/>
      <c r="C139" s="256"/>
      <c r="D139" s="256"/>
      <c r="E139" s="256"/>
    </row>
    <row r="140" spans="1:5" ht="15" customHeight="1" x14ac:dyDescent="0.2">
      <c r="A140" s="256"/>
      <c r="B140" s="256"/>
      <c r="C140" s="256"/>
      <c r="D140" s="256"/>
      <c r="E140" s="256"/>
    </row>
    <row r="141" spans="1:5" ht="15" customHeight="1" x14ac:dyDescent="0.2">
      <c r="A141" s="256"/>
      <c r="B141" s="256"/>
      <c r="C141" s="256"/>
      <c r="D141" s="256"/>
      <c r="E141" s="256"/>
    </row>
    <row r="142" spans="1:5" ht="15" customHeight="1" x14ac:dyDescent="0.2"/>
    <row r="143" spans="1:5" ht="15" customHeight="1" x14ac:dyDescent="0.25">
      <c r="A143" s="34" t="s">
        <v>4</v>
      </c>
      <c r="B143" s="35"/>
      <c r="C143" s="35"/>
      <c r="D143" s="35"/>
      <c r="E143" s="35"/>
    </row>
    <row r="144" spans="1:5" ht="15" customHeight="1" x14ac:dyDescent="0.2">
      <c r="A144" s="6" t="s">
        <v>5</v>
      </c>
      <c r="B144" s="5"/>
      <c r="C144" s="5"/>
      <c r="D144" s="5"/>
      <c r="E144" s="7" t="s">
        <v>6</v>
      </c>
    </row>
    <row r="145" spans="1:5" ht="15" customHeight="1" x14ac:dyDescent="0.25">
      <c r="A145" s="21"/>
      <c r="B145" s="4"/>
      <c r="C145" s="5"/>
      <c r="D145" s="5"/>
      <c r="E145" s="8"/>
    </row>
    <row r="146" spans="1:5" ht="15" customHeight="1" x14ac:dyDescent="0.2">
      <c r="A146" s="9" t="s">
        <v>7</v>
      </c>
      <c r="B146" s="9" t="s">
        <v>8</v>
      </c>
      <c r="C146" s="9" t="s">
        <v>9</v>
      </c>
      <c r="D146" s="10" t="s">
        <v>10</v>
      </c>
      <c r="E146" s="11" t="s">
        <v>11</v>
      </c>
    </row>
    <row r="147" spans="1:5" ht="15" customHeight="1" x14ac:dyDescent="0.2">
      <c r="A147" s="70">
        <v>60995206</v>
      </c>
      <c r="B147" s="38">
        <v>90000000000</v>
      </c>
      <c r="C147" s="14"/>
      <c r="D147" s="77" t="s">
        <v>47</v>
      </c>
      <c r="E147" s="41">
        <v>209993.78</v>
      </c>
    </row>
    <row r="148" spans="1:5" ht="15" customHeight="1" x14ac:dyDescent="0.2">
      <c r="A148" s="42"/>
      <c r="B148" s="38"/>
      <c r="C148" s="18" t="s">
        <v>13</v>
      </c>
      <c r="D148" s="19"/>
      <c r="E148" s="20">
        <f>SUM(E147:E147)</f>
        <v>209993.78</v>
      </c>
    </row>
    <row r="149" spans="1:5" ht="15" customHeight="1" x14ac:dyDescent="0.25">
      <c r="A149" s="43"/>
      <c r="B149" s="44"/>
      <c r="C149" s="44"/>
      <c r="D149" s="44"/>
      <c r="E149" s="44"/>
    </row>
    <row r="150" spans="1:5" ht="15" customHeight="1" x14ac:dyDescent="0.25">
      <c r="A150" s="34" t="s">
        <v>14</v>
      </c>
      <c r="B150" s="35"/>
      <c r="C150" s="35"/>
    </row>
    <row r="151" spans="1:5" ht="15" customHeight="1" x14ac:dyDescent="0.2">
      <c r="A151" s="6" t="s">
        <v>48</v>
      </c>
      <c r="B151" s="5"/>
      <c r="C151" s="5"/>
      <c r="D151" s="5"/>
      <c r="E151" s="7" t="s">
        <v>49</v>
      </c>
    </row>
    <row r="152" spans="1:5" ht="15" customHeight="1" x14ac:dyDescent="0.2">
      <c r="A152" s="45"/>
      <c r="B152" s="46"/>
      <c r="C152" s="35"/>
      <c r="D152" s="44"/>
      <c r="E152" s="47"/>
    </row>
    <row r="153" spans="1:5" ht="15" customHeight="1" x14ac:dyDescent="0.2">
      <c r="A153" s="24" t="s">
        <v>7</v>
      </c>
      <c r="B153" s="24" t="s">
        <v>8</v>
      </c>
      <c r="C153" s="24" t="s">
        <v>9</v>
      </c>
      <c r="D153" s="48" t="s">
        <v>10</v>
      </c>
      <c r="E153" s="11" t="s">
        <v>11</v>
      </c>
    </row>
    <row r="154" spans="1:5" ht="15" customHeight="1" x14ac:dyDescent="0.2">
      <c r="A154" s="70">
        <v>60995206</v>
      </c>
      <c r="B154" s="27">
        <v>30003001601</v>
      </c>
      <c r="C154" s="39">
        <v>3314</v>
      </c>
      <c r="D154" s="78" t="s">
        <v>30</v>
      </c>
      <c r="E154" s="41">
        <v>209993.78</v>
      </c>
    </row>
    <row r="155" spans="1:5" ht="15" customHeight="1" x14ac:dyDescent="0.2">
      <c r="A155" s="50"/>
      <c r="B155" s="51"/>
      <c r="C155" s="52" t="s">
        <v>13</v>
      </c>
      <c r="D155" s="53"/>
      <c r="E155" s="54">
        <f>SUM(E154:E154)</f>
        <v>209993.78</v>
      </c>
    </row>
    <row r="156" spans="1:5" ht="15" customHeight="1" x14ac:dyDescent="0.2"/>
    <row r="157" spans="1:5" ht="15" customHeight="1" x14ac:dyDescent="0.2"/>
    <row r="158" spans="1:5" ht="15" customHeight="1" x14ac:dyDescent="0.25">
      <c r="A158" s="1" t="s">
        <v>50</v>
      </c>
    </row>
    <row r="159" spans="1:5" ht="15" customHeight="1" x14ac:dyDescent="0.2">
      <c r="A159" s="257" t="s">
        <v>1</v>
      </c>
      <c r="B159" s="257"/>
      <c r="C159" s="257"/>
      <c r="D159" s="257"/>
      <c r="E159" s="257"/>
    </row>
    <row r="160" spans="1:5" ht="15" customHeight="1" x14ac:dyDescent="0.2">
      <c r="A160" s="257" t="s">
        <v>51</v>
      </c>
      <c r="B160" s="257"/>
      <c r="C160" s="257"/>
      <c r="D160" s="257"/>
      <c r="E160" s="257"/>
    </row>
    <row r="161" spans="1:5" ht="15" customHeight="1" x14ac:dyDescent="0.2">
      <c r="A161" s="256" t="s">
        <v>52</v>
      </c>
      <c r="B161" s="256"/>
      <c r="C161" s="256"/>
      <c r="D161" s="256"/>
      <c r="E161" s="256"/>
    </row>
    <row r="162" spans="1:5" ht="15" customHeight="1" x14ac:dyDescent="0.2">
      <c r="A162" s="256"/>
      <c r="B162" s="256"/>
      <c r="C162" s="256"/>
      <c r="D162" s="256"/>
      <c r="E162" s="256"/>
    </row>
    <row r="163" spans="1:5" ht="15" customHeight="1" x14ac:dyDescent="0.2">
      <c r="A163" s="256"/>
      <c r="B163" s="256"/>
      <c r="C163" s="256"/>
      <c r="D163" s="256"/>
      <c r="E163" s="256"/>
    </row>
    <row r="164" spans="1:5" ht="15" customHeight="1" x14ac:dyDescent="0.2">
      <c r="A164" s="256"/>
      <c r="B164" s="256"/>
      <c r="C164" s="256"/>
      <c r="D164" s="256"/>
      <c r="E164" s="256"/>
    </row>
    <row r="165" spans="1:5" ht="15" customHeight="1" x14ac:dyDescent="0.2">
      <c r="A165" s="256"/>
      <c r="B165" s="256"/>
      <c r="C165" s="256"/>
      <c r="D165" s="256"/>
      <c r="E165" s="256"/>
    </row>
    <row r="166" spans="1:5" ht="15" customHeight="1" x14ac:dyDescent="0.2">
      <c r="A166" s="256"/>
      <c r="B166" s="256"/>
      <c r="C166" s="256"/>
      <c r="D166" s="256"/>
      <c r="E166" s="256"/>
    </row>
    <row r="167" spans="1:5" ht="15" customHeight="1" x14ac:dyDescent="0.2"/>
    <row r="168" spans="1:5" ht="15" customHeight="1" x14ac:dyDescent="0.25">
      <c r="A168" s="34" t="s">
        <v>4</v>
      </c>
      <c r="B168" s="35"/>
      <c r="C168" s="35"/>
      <c r="D168" s="35"/>
      <c r="E168" s="35"/>
    </row>
    <row r="169" spans="1:5" ht="15" customHeight="1" x14ac:dyDescent="0.2">
      <c r="A169" s="6" t="s">
        <v>5</v>
      </c>
      <c r="B169" s="5"/>
      <c r="C169" s="5"/>
      <c r="D169" s="5"/>
      <c r="E169" s="7" t="s">
        <v>6</v>
      </c>
    </row>
    <row r="170" spans="1:5" ht="15" customHeight="1" x14ac:dyDescent="0.25">
      <c r="A170" s="21"/>
      <c r="B170" s="4"/>
      <c r="C170" s="5"/>
      <c r="D170" s="5"/>
      <c r="E170" s="8"/>
    </row>
    <row r="171" spans="1:5" ht="15" customHeight="1" x14ac:dyDescent="0.2">
      <c r="A171" s="9" t="s">
        <v>7</v>
      </c>
      <c r="B171" s="9" t="s">
        <v>8</v>
      </c>
      <c r="C171" s="9" t="s">
        <v>9</v>
      </c>
      <c r="D171" s="10" t="s">
        <v>10</v>
      </c>
      <c r="E171" s="11" t="s">
        <v>11</v>
      </c>
    </row>
    <row r="172" spans="1:5" ht="15" customHeight="1" x14ac:dyDescent="0.2">
      <c r="A172" s="37">
        <v>413</v>
      </c>
      <c r="B172" s="38">
        <v>90000100686</v>
      </c>
      <c r="C172" s="14"/>
      <c r="D172" s="79" t="s">
        <v>53</v>
      </c>
      <c r="E172" s="41">
        <v>485273</v>
      </c>
    </row>
    <row r="173" spans="1:5" ht="15" customHeight="1" x14ac:dyDescent="0.2">
      <c r="A173" s="42"/>
      <c r="B173" s="38"/>
      <c r="C173" s="18" t="s">
        <v>13</v>
      </c>
      <c r="D173" s="19"/>
      <c r="E173" s="20">
        <f>SUM(E172:E172)</f>
        <v>485273</v>
      </c>
    </row>
    <row r="174" spans="1:5" ht="15" customHeight="1" x14ac:dyDescent="0.25">
      <c r="A174" s="43"/>
      <c r="B174" s="44"/>
      <c r="C174" s="44"/>
      <c r="D174" s="44"/>
      <c r="E174" s="44"/>
    </row>
    <row r="175" spans="1:5" ht="15" customHeight="1" x14ac:dyDescent="0.25">
      <c r="A175" s="34" t="s">
        <v>14</v>
      </c>
      <c r="B175" s="35"/>
      <c r="C175" s="35"/>
      <c r="D175" s="21"/>
      <c r="E175" s="21"/>
    </row>
    <row r="176" spans="1:5" ht="15" customHeight="1" x14ac:dyDescent="0.2">
      <c r="A176" s="61" t="s">
        <v>54</v>
      </c>
      <c r="B176" s="35"/>
      <c r="C176" s="35"/>
      <c r="D176" s="35"/>
      <c r="E176" s="36" t="s">
        <v>55</v>
      </c>
    </row>
    <row r="177" spans="1:7" ht="15" customHeight="1" x14ac:dyDescent="0.2">
      <c r="A177" s="45"/>
      <c r="B177" s="46"/>
      <c r="C177" s="35"/>
      <c r="D177" s="45"/>
      <c r="E177" s="47"/>
    </row>
    <row r="178" spans="1:7" ht="15" customHeight="1" x14ac:dyDescent="0.2">
      <c r="A178" s="80"/>
      <c r="B178" s="80"/>
      <c r="C178" s="24" t="s">
        <v>9</v>
      </c>
      <c r="D178" s="48" t="s">
        <v>10</v>
      </c>
      <c r="E178" s="24" t="s">
        <v>11</v>
      </c>
    </row>
    <row r="179" spans="1:7" ht="15" customHeight="1" x14ac:dyDescent="0.2">
      <c r="A179" s="81"/>
      <c r="B179" s="82"/>
      <c r="C179" s="27">
        <v>4351</v>
      </c>
      <c r="D179" s="28" t="s">
        <v>17</v>
      </c>
      <c r="E179" s="83">
        <v>-260000</v>
      </c>
    </row>
    <row r="180" spans="1:7" ht="15" customHeight="1" x14ac:dyDescent="0.2">
      <c r="A180" s="81"/>
      <c r="B180" s="84"/>
      <c r="C180" s="18" t="s">
        <v>13</v>
      </c>
      <c r="D180" s="19"/>
      <c r="E180" s="20">
        <f>SUM(E179:E179)</f>
        <v>-260000</v>
      </c>
      <c r="G180" s="60">
        <f>+E173-E180</f>
        <v>745273</v>
      </c>
    </row>
    <row r="181" spans="1:7" ht="15" customHeight="1" x14ac:dyDescent="0.2"/>
    <row r="182" spans="1:7" ht="15" customHeight="1" x14ac:dyDescent="0.25">
      <c r="A182" s="34" t="s">
        <v>14</v>
      </c>
      <c r="B182" s="35"/>
      <c r="C182" s="35"/>
    </row>
    <row r="183" spans="1:7" ht="15" customHeight="1" x14ac:dyDescent="0.2">
      <c r="A183" s="6" t="s">
        <v>28</v>
      </c>
      <c r="B183" s="21"/>
      <c r="C183" s="21"/>
      <c r="D183" s="21"/>
      <c r="E183" s="21" t="s">
        <v>29</v>
      </c>
    </row>
    <row r="184" spans="1:7" ht="15" customHeight="1" x14ac:dyDescent="0.2">
      <c r="A184" s="45"/>
      <c r="B184" s="46"/>
      <c r="C184" s="35"/>
      <c r="D184" s="44"/>
      <c r="E184" s="47"/>
    </row>
    <row r="185" spans="1:7" ht="15" customHeight="1" x14ac:dyDescent="0.2">
      <c r="A185" s="24" t="s">
        <v>7</v>
      </c>
      <c r="B185" s="24" t="s">
        <v>8</v>
      </c>
      <c r="C185" s="24" t="s">
        <v>9</v>
      </c>
      <c r="D185" s="48" t="s">
        <v>10</v>
      </c>
      <c r="E185" s="11" t="s">
        <v>11</v>
      </c>
    </row>
    <row r="186" spans="1:7" ht="15" customHeight="1" x14ac:dyDescent="0.2">
      <c r="A186" s="37">
        <v>413</v>
      </c>
      <c r="B186" s="27">
        <v>30106000000</v>
      </c>
      <c r="C186" s="39">
        <v>4399</v>
      </c>
      <c r="D186" s="28" t="s">
        <v>56</v>
      </c>
      <c r="E186" s="41">
        <v>134510</v>
      </c>
    </row>
    <row r="187" spans="1:7" ht="15" customHeight="1" x14ac:dyDescent="0.2">
      <c r="A187" s="37">
        <v>413</v>
      </c>
      <c r="B187" s="27">
        <v>30106000000</v>
      </c>
      <c r="C187" s="39">
        <v>4399</v>
      </c>
      <c r="D187" s="28" t="s">
        <v>56</v>
      </c>
      <c r="E187" s="41">
        <v>124376</v>
      </c>
      <c r="G187" s="60">
        <f>SUM(E186:E187)</f>
        <v>258886</v>
      </c>
    </row>
    <row r="188" spans="1:7" ht="15" customHeight="1" x14ac:dyDescent="0.2">
      <c r="A188" s="37">
        <v>413</v>
      </c>
      <c r="B188" s="27">
        <v>60002100686</v>
      </c>
      <c r="C188" s="39">
        <v>4399</v>
      </c>
      <c r="D188" s="28" t="s">
        <v>57</v>
      </c>
      <c r="E188" s="41">
        <v>11800</v>
      </c>
    </row>
    <row r="189" spans="1:7" ht="15" customHeight="1" x14ac:dyDescent="0.2">
      <c r="A189" s="37">
        <v>413</v>
      </c>
      <c r="B189" s="27">
        <v>60002100686</v>
      </c>
      <c r="C189" s="39">
        <v>4399</v>
      </c>
      <c r="D189" s="28" t="s">
        <v>58</v>
      </c>
      <c r="E189" s="41">
        <v>1620</v>
      </c>
    </row>
    <row r="190" spans="1:7" ht="15" customHeight="1" x14ac:dyDescent="0.2">
      <c r="A190" s="37">
        <v>413</v>
      </c>
      <c r="B190" s="27">
        <v>60002100686</v>
      </c>
      <c r="C190" s="39">
        <v>4399</v>
      </c>
      <c r="D190" s="28" t="s">
        <v>17</v>
      </c>
      <c r="E190" s="41">
        <v>117750</v>
      </c>
    </row>
    <row r="191" spans="1:7" ht="15" customHeight="1" x14ac:dyDescent="0.2">
      <c r="A191" s="37">
        <v>413</v>
      </c>
      <c r="B191" s="27">
        <v>60002100686</v>
      </c>
      <c r="C191" s="39">
        <v>4399</v>
      </c>
      <c r="D191" s="28" t="s">
        <v>59</v>
      </c>
      <c r="E191" s="41">
        <v>175500</v>
      </c>
    </row>
    <row r="192" spans="1:7" ht="15" customHeight="1" x14ac:dyDescent="0.2">
      <c r="A192" s="37">
        <v>413</v>
      </c>
      <c r="B192" s="27">
        <v>60002100686</v>
      </c>
      <c r="C192" s="39">
        <v>4399</v>
      </c>
      <c r="D192" s="28" t="s">
        <v>60</v>
      </c>
      <c r="E192" s="41">
        <v>51300</v>
      </c>
    </row>
    <row r="193" spans="1:7" ht="15" customHeight="1" x14ac:dyDescent="0.2">
      <c r="A193" s="37">
        <v>413</v>
      </c>
      <c r="B193" s="27">
        <v>60002100686</v>
      </c>
      <c r="C193" s="39">
        <v>4399</v>
      </c>
      <c r="D193" s="85" t="s">
        <v>33</v>
      </c>
      <c r="E193" s="41">
        <v>118417</v>
      </c>
    </row>
    <row r="194" spans="1:7" ht="15" customHeight="1" x14ac:dyDescent="0.2">
      <c r="A194" s="37">
        <v>413</v>
      </c>
      <c r="B194" s="27">
        <v>60002100686</v>
      </c>
      <c r="C194" s="39">
        <v>4399</v>
      </c>
      <c r="D194" s="28" t="s">
        <v>61</v>
      </c>
      <c r="E194" s="41">
        <v>10000</v>
      </c>
      <c r="G194" s="60">
        <f>SUM(E188:E194)</f>
        <v>486387</v>
      </c>
    </row>
    <row r="195" spans="1:7" ht="15" customHeight="1" x14ac:dyDescent="0.2">
      <c r="A195" s="50"/>
      <c r="B195" s="51"/>
      <c r="C195" s="52" t="s">
        <v>13</v>
      </c>
      <c r="D195" s="53"/>
      <c r="E195" s="54">
        <f>SUM(E186:E194)</f>
        <v>745273</v>
      </c>
    </row>
    <row r="196" spans="1:7" ht="15" customHeight="1" x14ac:dyDescent="0.2"/>
    <row r="197" spans="1:7" ht="15" customHeight="1" x14ac:dyDescent="0.2"/>
    <row r="198" spans="1:7" ht="15" customHeight="1" x14ac:dyDescent="0.25">
      <c r="A198" s="1" t="s">
        <v>62</v>
      </c>
    </row>
    <row r="199" spans="1:7" ht="15" customHeight="1" x14ac:dyDescent="0.2">
      <c r="A199" s="257" t="s">
        <v>1</v>
      </c>
      <c r="B199" s="257"/>
      <c r="C199" s="257"/>
      <c r="D199" s="257"/>
      <c r="E199" s="257"/>
    </row>
    <row r="200" spans="1:7" ht="15" customHeight="1" x14ac:dyDescent="0.2">
      <c r="A200" s="257" t="s">
        <v>2</v>
      </c>
      <c r="B200" s="257"/>
      <c r="C200" s="257"/>
      <c r="D200" s="257"/>
      <c r="E200" s="257"/>
    </row>
    <row r="201" spans="1:7" ht="15" customHeight="1" x14ac:dyDescent="0.2">
      <c r="A201" s="256" t="s">
        <v>63</v>
      </c>
      <c r="B201" s="256"/>
      <c r="C201" s="256"/>
      <c r="D201" s="256"/>
      <c r="E201" s="256"/>
    </row>
    <row r="202" spans="1:7" ht="15" customHeight="1" x14ac:dyDescent="0.2">
      <c r="A202" s="256"/>
      <c r="B202" s="256"/>
      <c r="C202" s="256"/>
      <c r="D202" s="256"/>
      <c r="E202" s="256"/>
    </row>
    <row r="203" spans="1:7" ht="15" customHeight="1" x14ac:dyDescent="0.2">
      <c r="A203" s="256"/>
      <c r="B203" s="256"/>
      <c r="C203" s="256"/>
      <c r="D203" s="256"/>
      <c r="E203" s="256"/>
    </row>
    <row r="204" spans="1:7" ht="15" customHeight="1" x14ac:dyDescent="0.2">
      <c r="A204" s="256"/>
      <c r="B204" s="256"/>
      <c r="C204" s="256"/>
      <c r="D204" s="256"/>
      <c r="E204" s="256"/>
    </row>
    <row r="205" spans="1:7" ht="15" customHeight="1" x14ac:dyDescent="0.2">
      <c r="A205" s="256"/>
      <c r="B205" s="256"/>
      <c r="C205" s="256"/>
      <c r="D205" s="256"/>
      <c r="E205" s="256"/>
    </row>
    <row r="206" spans="1:7" ht="15" customHeight="1" x14ac:dyDescent="0.2">
      <c r="A206" s="256"/>
      <c r="B206" s="256"/>
      <c r="C206" s="256"/>
      <c r="D206" s="256"/>
      <c r="E206" s="256"/>
    </row>
    <row r="207" spans="1:7" ht="15" customHeight="1" x14ac:dyDescent="0.2">
      <c r="A207" s="3"/>
      <c r="B207" s="3"/>
      <c r="C207" s="3"/>
      <c r="D207" s="3"/>
      <c r="E207" s="3"/>
    </row>
    <row r="208" spans="1:7" ht="15" customHeight="1" x14ac:dyDescent="0.2">
      <c r="A208" s="3"/>
      <c r="B208" s="3"/>
      <c r="C208" s="3"/>
      <c r="D208" s="3"/>
      <c r="E208" s="3"/>
    </row>
    <row r="209" spans="1:5" ht="15" customHeight="1" x14ac:dyDescent="0.2">
      <c r="A209" s="3"/>
      <c r="B209" s="3"/>
      <c r="C209" s="3"/>
      <c r="D209" s="3"/>
      <c r="E209" s="3"/>
    </row>
    <row r="210" spans="1:5" ht="15" customHeight="1" x14ac:dyDescent="0.25">
      <c r="A210" s="4" t="s">
        <v>4</v>
      </c>
      <c r="B210" s="5"/>
      <c r="C210" s="5"/>
      <c r="D210" s="5"/>
      <c r="E210" s="5"/>
    </row>
    <row r="211" spans="1:5" ht="15" customHeight="1" x14ac:dyDescent="0.2">
      <c r="A211" s="6" t="s">
        <v>5</v>
      </c>
      <c r="B211" s="5"/>
      <c r="C211" s="5"/>
      <c r="D211" s="5"/>
      <c r="E211" s="7" t="s">
        <v>6</v>
      </c>
    </row>
    <row r="212" spans="1:5" ht="15" customHeight="1" x14ac:dyDescent="0.25">
      <c r="B212" s="4"/>
      <c r="C212" s="5"/>
      <c r="D212" s="5"/>
      <c r="E212" s="8"/>
    </row>
    <row r="213" spans="1:5" ht="15" customHeight="1" x14ac:dyDescent="0.2">
      <c r="A213" s="9" t="s">
        <v>7</v>
      </c>
      <c r="B213" s="9" t="s">
        <v>8</v>
      </c>
      <c r="C213" s="9" t="s">
        <v>9</v>
      </c>
      <c r="D213" s="10" t="s">
        <v>10</v>
      </c>
      <c r="E213" s="11" t="s">
        <v>11</v>
      </c>
    </row>
    <row r="214" spans="1:5" ht="15" customHeight="1" x14ac:dyDescent="0.2">
      <c r="A214" s="12">
        <v>98335</v>
      </c>
      <c r="B214" s="13">
        <v>90000000000</v>
      </c>
      <c r="C214" s="14"/>
      <c r="D214" s="15" t="s">
        <v>12</v>
      </c>
      <c r="E214" s="16">
        <v>441131.3</v>
      </c>
    </row>
    <row r="215" spans="1:5" ht="15" customHeight="1" x14ac:dyDescent="0.2">
      <c r="A215" s="17"/>
      <c r="B215" s="13"/>
      <c r="C215" s="18" t="s">
        <v>13</v>
      </c>
      <c r="D215" s="19"/>
      <c r="E215" s="20">
        <f>SUM(E214:E214)</f>
        <v>441131.3</v>
      </c>
    </row>
    <row r="216" spans="1:5" ht="15" customHeight="1" x14ac:dyDescent="0.2">
      <c r="A216" s="21"/>
      <c r="B216" s="21"/>
      <c r="C216" s="21"/>
      <c r="D216" s="21"/>
      <c r="E216" s="21"/>
    </row>
    <row r="217" spans="1:5" ht="15" customHeight="1" x14ac:dyDescent="0.25">
      <c r="A217" s="4" t="s">
        <v>14</v>
      </c>
      <c r="B217" s="5"/>
      <c r="C217" s="5"/>
      <c r="D217" s="5"/>
      <c r="E217" s="21"/>
    </row>
    <row r="218" spans="1:5" ht="15" customHeight="1" x14ac:dyDescent="0.2">
      <c r="A218" s="6" t="s">
        <v>31</v>
      </c>
      <c r="E218" t="s">
        <v>32</v>
      </c>
    </row>
    <row r="219" spans="1:5" ht="15" customHeight="1" x14ac:dyDescent="0.2">
      <c r="A219" s="21"/>
      <c r="B219" s="22"/>
      <c r="C219" s="5"/>
      <c r="E219" s="23"/>
    </row>
    <row r="220" spans="1:5" ht="15" customHeight="1" x14ac:dyDescent="0.2">
      <c r="A220" s="9" t="s">
        <v>7</v>
      </c>
      <c r="B220" s="24" t="s">
        <v>8</v>
      </c>
      <c r="C220" s="9" t="s">
        <v>9</v>
      </c>
      <c r="D220" s="25" t="s">
        <v>10</v>
      </c>
      <c r="E220" s="11" t="s">
        <v>11</v>
      </c>
    </row>
    <row r="221" spans="1:5" ht="15" customHeight="1" x14ac:dyDescent="0.2">
      <c r="A221" s="86">
        <v>98335</v>
      </c>
      <c r="B221" s="27">
        <v>20000000000</v>
      </c>
      <c r="C221" s="27">
        <v>3599</v>
      </c>
      <c r="D221" s="28" t="s">
        <v>17</v>
      </c>
      <c r="E221" s="16">
        <v>441131.3</v>
      </c>
    </row>
    <row r="222" spans="1:5" ht="15" customHeight="1" x14ac:dyDescent="0.2">
      <c r="A222" s="17"/>
      <c r="B222" s="27"/>
      <c r="C222" s="18" t="s">
        <v>13</v>
      </c>
      <c r="D222" s="31"/>
      <c r="E222" s="32">
        <f>SUM(E221:E221)</f>
        <v>441131.3</v>
      </c>
    </row>
    <row r="223" spans="1:5" ht="15" customHeight="1" x14ac:dyDescent="0.25">
      <c r="A223" s="1"/>
    </row>
    <row r="224" spans="1:5" ht="15" customHeight="1" x14ac:dyDescent="0.25">
      <c r="A224" s="1"/>
    </row>
    <row r="225" spans="1:5" ht="15" customHeight="1" x14ac:dyDescent="0.25">
      <c r="A225" s="1" t="s">
        <v>64</v>
      </c>
    </row>
    <row r="226" spans="1:5" ht="15" customHeight="1" x14ac:dyDescent="0.2">
      <c r="A226" s="257" t="s">
        <v>1</v>
      </c>
      <c r="B226" s="257"/>
      <c r="C226" s="257"/>
      <c r="D226" s="257"/>
      <c r="E226" s="257"/>
    </row>
    <row r="227" spans="1:5" ht="15" customHeight="1" x14ac:dyDescent="0.2">
      <c r="A227" s="257" t="s">
        <v>2</v>
      </c>
      <c r="B227" s="257"/>
      <c r="C227" s="257"/>
      <c r="D227" s="257"/>
      <c r="E227" s="257"/>
    </row>
    <row r="228" spans="1:5" ht="15" customHeight="1" x14ac:dyDescent="0.2">
      <c r="A228" s="254" t="s">
        <v>65</v>
      </c>
      <c r="B228" s="254"/>
      <c r="C228" s="254"/>
      <c r="D228" s="254"/>
      <c r="E228" s="254"/>
    </row>
    <row r="229" spans="1:5" ht="15" customHeight="1" x14ac:dyDescent="0.2">
      <c r="A229" s="254"/>
      <c r="B229" s="254"/>
      <c r="C229" s="254"/>
      <c r="D229" s="254"/>
      <c r="E229" s="254"/>
    </row>
    <row r="230" spans="1:5" ht="15" customHeight="1" x14ac:dyDescent="0.2">
      <c r="A230" s="254"/>
      <c r="B230" s="254"/>
      <c r="C230" s="254"/>
      <c r="D230" s="254"/>
      <c r="E230" s="254"/>
    </row>
    <row r="231" spans="1:5" ht="15" customHeight="1" x14ac:dyDescent="0.2">
      <c r="A231" s="254"/>
      <c r="B231" s="254"/>
      <c r="C231" s="254"/>
      <c r="D231" s="254"/>
      <c r="E231" s="254"/>
    </row>
    <row r="232" spans="1:5" ht="15" customHeight="1" x14ac:dyDescent="0.2">
      <c r="A232" s="254"/>
      <c r="B232" s="254"/>
      <c r="C232" s="254"/>
      <c r="D232" s="254"/>
      <c r="E232" s="254"/>
    </row>
    <row r="233" spans="1:5" ht="15" customHeight="1" x14ac:dyDescent="0.2">
      <c r="A233" s="33"/>
      <c r="B233" s="33"/>
      <c r="C233" s="33"/>
      <c r="D233" s="33"/>
      <c r="E233" s="33"/>
    </row>
    <row r="234" spans="1:5" ht="15" customHeight="1" x14ac:dyDescent="0.25">
      <c r="A234" s="34" t="s">
        <v>4</v>
      </c>
      <c r="B234" s="35"/>
      <c r="C234" s="35"/>
      <c r="D234" s="35"/>
      <c r="E234" s="35"/>
    </row>
    <row r="235" spans="1:5" ht="15" customHeight="1" x14ac:dyDescent="0.2">
      <c r="A235" s="6" t="s">
        <v>5</v>
      </c>
      <c r="B235" s="35"/>
      <c r="C235" s="35"/>
      <c r="D235" s="35"/>
      <c r="E235" s="36" t="s">
        <v>6</v>
      </c>
    </row>
    <row r="236" spans="1:5" ht="15" customHeight="1" x14ac:dyDescent="0.25">
      <c r="A236" s="21"/>
      <c r="B236" s="4"/>
      <c r="C236" s="5"/>
      <c r="D236" s="5"/>
      <c r="E236" s="8"/>
    </row>
    <row r="237" spans="1:5" ht="15" customHeight="1" x14ac:dyDescent="0.2">
      <c r="A237" s="9" t="s">
        <v>7</v>
      </c>
      <c r="B237" s="9" t="s">
        <v>8</v>
      </c>
      <c r="C237" s="9" t="s">
        <v>9</v>
      </c>
      <c r="D237" s="10" t="s">
        <v>10</v>
      </c>
      <c r="E237" s="11" t="s">
        <v>11</v>
      </c>
    </row>
    <row r="238" spans="1:5" ht="15" customHeight="1" x14ac:dyDescent="0.2">
      <c r="A238" s="37">
        <v>98278</v>
      </c>
      <c r="B238" s="38">
        <v>90000000000</v>
      </c>
      <c r="C238" s="39"/>
      <c r="D238" s="40" t="s">
        <v>20</v>
      </c>
      <c r="E238" s="41">
        <v>120087</v>
      </c>
    </row>
    <row r="239" spans="1:5" ht="15" customHeight="1" x14ac:dyDescent="0.2">
      <c r="A239" s="42"/>
      <c r="B239" s="38"/>
      <c r="C239" s="18" t="s">
        <v>13</v>
      </c>
      <c r="D239" s="19"/>
      <c r="E239" s="20">
        <f>SUM(E238:E238)</f>
        <v>120087</v>
      </c>
    </row>
    <row r="240" spans="1:5" ht="15" customHeight="1" x14ac:dyDescent="0.25">
      <c r="A240" s="43"/>
      <c r="B240" s="44"/>
      <c r="C240" s="44"/>
      <c r="D240" s="44"/>
      <c r="E240" s="44"/>
    </row>
    <row r="241" spans="1:5" ht="15" customHeight="1" x14ac:dyDescent="0.25">
      <c r="A241" s="34" t="s">
        <v>14</v>
      </c>
      <c r="B241" s="35"/>
      <c r="C241" s="35"/>
    </row>
    <row r="242" spans="1:5" ht="15" customHeight="1" x14ac:dyDescent="0.2">
      <c r="A242" s="6" t="s">
        <v>21</v>
      </c>
      <c r="B242" s="5"/>
      <c r="C242" s="5"/>
      <c r="D242" s="5"/>
      <c r="E242" s="7" t="s">
        <v>22</v>
      </c>
    </row>
    <row r="243" spans="1:5" ht="15" customHeight="1" x14ac:dyDescent="0.2">
      <c r="A243" s="45"/>
      <c r="B243" s="46"/>
      <c r="C243" s="35"/>
      <c r="D243" s="44"/>
      <c r="E243" s="47"/>
    </row>
    <row r="244" spans="1:5" ht="15" customHeight="1" x14ac:dyDescent="0.2">
      <c r="A244" s="24" t="s">
        <v>7</v>
      </c>
      <c r="B244" s="24" t="s">
        <v>8</v>
      </c>
      <c r="C244" s="24" t="s">
        <v>9</v>
      </c>
      <c r="D244" s="48" t="s">
        <v>10</v>
      </c>
      <c r="E244" s="11" t="s">
        <v>11</v>
      </c>
    </row>
    <row r="245" spans="1:5" ht="15" customHeight="1" x14ac:dyDescent="0.2">
      <c r="A245" s="37">
        <v>98278</v>
      </c>
      <c r="B245" s="27">
        <v>30102000000</v>
      </c>
      <c r="C245" s="39">
        <v>3769</v>
      </c>
      <c r="D245" s="49" t="s">
        <v>23</v>
      </c>
      <c r="E245" s="41">
        <v>120087</v>
      </c>
    </row>
    <row r="246" spans="1:5" ht="15" customHeight="1" x14ac:dyDescent="0.2">
      <c r="A246" s="50"/>
      <c r="B246" s="51"/>
      <c r="C246" s="52" t="s">
        <v>13</v>
      </c>
      <c r="D246" s="53"/>
      <c r="E246" s="54">
        <f>SUM(E245:E245)</f>
        <v>120087</v>
      </c>
    </row>
    <row r="247" spans="1:5" ht="15" customHeight="1" x14ac:dyDescent="0.25">
      <c r="A247" s="1"/>
    </row>
    <row r="248" spans="1:5" ht="15" customHeight="1" x14ac:dyDescent="0.25">
      <c r="A248" s="1"/>
    </row>
    <row r="249" spans="1:5" ht="15" customHeight="1" x14ac:dyDescent="0.25">
      <c r="A249" s="1" t="s">
        <v>66</v>
      </c>
    </row>
    <row r="250" spans="1:5" ht="15" customHeight="1" x14ac:dyDescent="0.2">
      <c r="A250" s="255" t="s">
        <v>35</v>
      </c>
      <c r="B250" s="255"/>
      <c r="C250" s="255"/>
      <c r="D250" s="255"/>
      <c r="E250" s="255"/>
    </row>
    <row r="251" spans="1:5" ht="15" customHeight="1" x14ac:dyDescent="0.2">
      <c r="A251" s="258" t="s">
        <v>67</v>
      </c>
      <c r="B251" s="258"/>
      <c r="C251" s="258"/>
      <c r="D251" s="258"/>
      <c r="E251" s="258"/>
    </row>
    <row r="252" spans="1:5" ht="15" customHeight="1" x14ac:dyDescent="0.2">
      <c r="A252" s="256" t="s">
        <v>68</v>
      </c>
      <c r="B252" s="256"/>
      <c r="C252" s="256"/>
      <c r="D252" s="256"/>
      <c r="E252" s="256"/>
    </row>
    <row r="253" spans="1:5" ht="15" customHeight="1" x14ac:dyDescent="0.2">
      <c r="A253" s="256"/>
      <c r="B253" s="256"/>
      <c r="C253" s="256"/>
      <c r="D253" s="256"/>
      <c r="E253" s="256"/>
    </row>
    <row r="254" spans="1:5" ht="15" customHeight="1" x14ac:dyDescent="0.2">
      <c r="A254" s="256"/>
      <c r="B254" s="256"/>
      <c r="C254" s="256"/>
      <c r="D254" s="256"/>
      <c r="E254" s="256"/>
    </row>
    <row r="255" spans="1:5" ht="15" customHeight="1" x14ac:dyDescent="0.2">
      <c r="A255" s="256"/>
      <c r="B255" s="256"/>
      <c r="C255" s="256"/>
      <c r="D255" s="256"/>
      <c r="E255" s="256"/>
    </row>
    <row r="256" spans="1:5" ht="15" customHeight="1" x14ac:dyDescent="0.2">
      <c r="A256" s="256"/>
      <c r="B256" s="256"/>
      <c r="C256" s="256"/>
      <c r="D256" s="256"/>
      <c r="E256" s="256"/>
    </row>
    <row r="257" spans="1:5" ht="15" customHeight="1" x14ac:dyDescent="0.2">
      <c r="A257" s="256"/>
      <c r="B257" s="256"/>
      <c r="C257" s="256"/>
      <c r="D257" s="256"/>
      <c r="E257" s="256"/>
    </row>
    <row r="258" spans="1:5" ht="15" customHeight="1" x14ac:dyDescent="0.2"/>
    <row r="259" spans="1:5" ht="15" customHeight="1" x14ac:dyDescent="0.2"/>
    <row r="260" spans="1:5" ht="15" customHeight="1" x14ac:dyDescent="0.2"/>
    <row r="261" spans="1:5" ht="15" customHeight="1" x14ac:dyDescent="0.2"/>
    <row r="262" spans="1:5" ht="15" customHeight="1" x14ac:dyDescent="0.25">
      <c r="A262" s="34" t="s">
        <v>4</v>
      </c>
      <c r="B262" s="5"/>
      <c r="C262" s="5"/>
      <c r="D262" s="5"/>
      <c r="E262" s="5"/>
    </row>
    <row r="263" spans="1:5" ht="15" customHeight="1" x14ac:dyDescent="0.2">
      <c r="A263" s="61" t="s">
        <v>54</v>
      </c>
      <c r="B263" s="5"/>
      <c r="C263" s="5"/>
      <c r="D263" s="5"/>
      <c r="E263" s="7" t="s">
        <v>55</v>
      </c>
    </row>
    <row r="264" spans="1:5" ht="15" customHeight="1" x14ac:dyDescent="0.25">
      <c r="A264" s="4"/>
      <c r="B264" s="21"/>
      <c r="C264" s="5"/>
      <c r="D264" s="5"/>
      <c r="E264" s="8"/>
    </row>
    <row r="265" spans="1:5" ht="15" customHeight="1" x14ac:dyDescent="0.2">
      <c r="A265" s="24" t="s">
        <v>7</v>
      </c>
      <c r="B265" s="9" t="s">
        <v>8</v>
      </c>
      <c r="C265" s="9" t="s">
        <v>9</v>
      </c>
      <c r="D265" s="10" t="s">
        <v>10</v>
      </c>
      <c r="E265" s="11" t="s">
        <v>11</v>
      </c>
    </row>
    <row r="266" spans="1:5" ht="15" customHeight="1" x14ac:dyDescent="0.2">
      <c r="A266" s="70">
        <v>41117007</v>
      </c>
      <c r="B266" s="71">
        <v>90000100320</v>
      </c>
      <c r="C266" s="57"/>
      <c r="D266" s="76" t="s">
        <v>27</v>
      </c>
      <c r="E266" s="72">
        <v>22239.22</v>
      </c>
    </row>
    <row r="267" spans="1:5" ht="15" customHeight="1" x14ac:dyDescent="0.2">
      <c r="A267" s="50"/>
      <c r="B267" s="55"/>
      <c r="C267" s="18" t="s">
        <v>13</v>
      </c>
      <c r="D267" s="19"/>
      <c r="E267" s="20">
        <f>SUM(E266:E266)</f>
        <v>22239.22</v>
      </c>
    </row>
    <row r="268" spans="1:5" ht="15" customHeight="1" x14ac:dyDescent="0.2"/>
    <row r="269" spans="1:5" ht="15" customHeight="1" x14ac:dyDescent="0.25">
      <c r="A269" s="4" t="s">
        <v>14</v>
      </c>
      <c r="B269" s="5"/>
      <c r="C269" s="5"/>
      <c r="D269" s="5"/>
      <c r="E269" s="5"/>
    </row>
    <row r="270" spans="1:5" ht="15" customHeight="1" x14ac:dyDescent="0.2">
      <c r="A270" s="6" t="s">
        <v>5</v>
      </c>
      <c r="B270" s="5"/>
      <c r="C270" s="5"/>
      <c r="D270" s="5"/>
      <c r="E270" s="7" t="s">
        <v>6</v>
      </c>
    </row>
    <row r="271" spans="1:5" ht="15" customHeight="1" x14ac:dyDescent="0.25">
      <c r="A271" s="4"/>
      <c r="B271" s="21"/>
      <c r="C271" s="5"/>
      <c r="D271" s="5"/>
      <c r="E271" s="8"/>
    </row>
    <row r="272" spans="1:5" ht="15" customHeight="1" x14ac:dyDescent="0.2">
      <c r="A272" s="87"/>
      <c r="B272" s="80"/>
      <c r="C272" s="9" t="s">
        <v>9</v>
      </c>
      <c r="D272" s="88" t="s">
        <v>10</v>
      </c>
      <c r="E272" s="11" t="s">
        <v>11</v>
      </c>
    </row>
    <row r="273" spans="1:5" ht="15" customHeight="1" x14ac:dyDescent="0.2">
      <c r="A273" s="89"/>
      <c r="B273" s="90"/>
      <c r="C273" s="64">
        <v>6172</v>
      </c>
      <c r="D273" s="65" t="s">
        <v>33</v>
      </c>
      <c r="E273" s="72">
        <v>22239.22</v>
      </c>
    </row>
    <row r="274" spans="1:5" ht="15" customHeight="1" x14ac:dyDescent="0.2">
      <c r="A274" s="91"/>
      <c r="B274" s="92"/>
      <c r="C274" s="18" t="s">
        <v>13</v>
      </c>
      <c r="D274" s="58"/>
      <c r="E274" s="20">
        <f>SUM(E273:E273)</f>
        <v>22239.22</v>
      </c>
    </row>
    <row r="275" spans="1:5" ht="15" customHeight="1" x14ac:dyDescent="0.2"/>
    <row r="276" spans="1:5" ht="15" customHeight="1" x14ac:dyDescent="0.2"/>
    <row r="277" spans="1:5" ht="15" customHeight="1" x14ac:dyDescent="0.25">
      <c r="A277" s="1" t="s">
        <v>69</v>
      </c>
    </row>
    <row r="278" spans="1:5" ht="15" customHeight="1" x14ac:dyDescent="0.2">
      <c r="A278" s="258" t="s">
        <v>1</v>
      </c>
      <c r="B278" s="258"/>
      <c r="C278" s="258"/>
      <c r="D278" s="258"/>
      <c r="E278" s="258"/>
    </row>
    <row r="279" spans="1:5" ht="15" customHeight="1" x14ac:dyDescent="0.2">
      <c r="A279" s="257" t="s">
        <v>70</v>
      </c>
      <c r="B279" s="257"/>
      <c r="C279" s="257"/>
      <c r="D279" s="257"/>
      <c r="E279" s="257"/>
    </row>
    <row r="280" spans="1:5" ht="15" customHeight="1" x14ac:dyDescent="0.2">
      <c r="A280" s="254" t="s">
        <v>71</v>
      </c>
      <c r="B280" s="254"/>
      <c r="C280" s="254"/>
      <c r="D280" s="254"/>
      <c r="E280" s="254"/>
    </row>
    <row r="281" spans="1:5" ht="15" customHeight="1" x14ac:dyDescent="0.2">
      <c r="A281" s="254"/>
      <c r="B281" s="254"/>
      <c r="C281" s="254"/>
      <c r="D281" s="254"/>
      <c r="E281" s="254"/>
    </row>
    <row r="282" spans="1:5" ht="15" customHeight="1" x14ac:dyDescent="0.2">
      <c r="A282" s="254"/>
      <c r="B282" s="254"/>
      <c r="C282" s="254"/>
      <c r="D282" s="254"/>
      <c r="E282" s="254"/>
    </row>
    <row r="283" spans="1:5" ht="15" customHeight="1" x14ac:dyDescent="0.2">
      <c r="A283" s="254"/>
      <c r="B283" s="254"/>
      <c r="C283" s="254"/>
      <c r="D283" s="254"/>
      <c r="E283" s="254"/>
    </row>
    <row r="284" spans="1:5" ht="15" customHeight="1" x14ac:dyDescent="0.2">
      <c r="A284" s="254"/>
      <c r="B284" s="254"/>
      <c r="C284" s="254"/>
      <c r="D284" s="254"/>
      <c r="E284" s="254"/>
    </row>
    <row r="285" spans="1:5" ht="15" customHeight="1" x14ac:dyDescent="0.2">
      <c r="A285" s="254"/>
      <c r="B285" s="254"/>
      <c r="C285" s="254"/>
      <c r="D285" s="254"/>
      <c r="E285" s="254"/>
    </row>
    <row r="286" spans="1:5" ht="15" customHeight="1" x14ac:dyDescent="0.2">
      <c r="A286" s="254"/>
      <c r="B286" s="254"/>
      <c r="C286" s="254"/>
      <c r="D286" s="254"/>
      <c r="E286" s="254"/>
    </row>
    <row r="287" spans="1:5" ht="15" customHeight="1" x14ac:dyDescent="0.2">
      <c r="A287" s="2"/>
      <c r="B287" s="2"/>
      <c r="C287" s="2"/>
      <c r="D287" s="2"/>
      <c r="E287" s="2"/>
    </row>
    <row r="288" spans="1:5" ht="15" customHeight="1" x14ac:dyDescent="0.25">
      <c r="A288" s="34" t="s">
        <v>4</v>
      </c>
      <c r="B288" s="5"/>
      <c r="C288" s="5"/>
      <c r="D288" s="5"/>
      <c r="E288" s="5"/>
    </row>
    <row r="289" spans="1:5" ht="15" customHeight="1" x14ac:dyDescent="0.2">
      <c r="A289" s="69" t="s">
        <v>72</v>
      </c>
      <c r="B289" s="5"/>
      <c r="C289" s="5"/>
      <c r="D289" s="5"/>
      <c r="E289" s="7" t="s">
        <v>73</v>
      </c>
    </row>
    <row r="290" spans="1:5" ht="15" customHeight="1" x14ac:dyDescent="0.25">
      <c r="A290" s="4"/>
      <c r="B290" s="21"/>
      <c r="C290" s="5"/>
      <c r="D290" s="5"/>
      <c r="E290" s="8"/>
    </row>
    <row r="291" spans="1:5" ht="15" customHeight="1" x14ac:dyDescent="0.2">
      <c r="A291" s="9" t="s">
        <v>7</v>
      </c>
      <c r="B291" s="24" t="s">
        <v>8</v>
      </c>
      <c r="C291" s="9" t="s">
        <v>9</v>
      </c>
      <c r="D291" s="10" t="s">
        <v>10</v>
      </c>
      <c r="E291" s="11" t="s">
        <v>11</v>
      </c>
    </row>
    <row r="292" spans="1:5" ht="15" customHeight="1" x14ac:dyDescent="0.2">
      <c r="A292" s="70">
        <v>32533006</v>
      </c>
      <c r="B292" s="71">
        <v>50000000000</v>
      </c>
      <c r="C292" s="57"/>
      <c r="D292" s="93" t="s">
        <v>74</v>
      </c>
      <c r="E292" s="72">
        <v>5264058.21</v>
      </c>
    </row>
    <row r="293" spans="1:5" ht="15" customHeight="1" x14ac:dyDescent="0.2">
      <c r="A293" s="70">
        <v>32133006</v>
      </c>
      <c r="B293" s="71">
        <v>50000000000</v>
      </c>
      <c r="C293" s="57"/>
      <c r="D293" s="93" t="s">
        <v>74</v>
      </c>
      <c r="E293" s="72">
        <v>928951.5</v>
      </c>
    </row>
    <row r="294" spans="1:5" ht="15" customHeight="1" x14ac:dyDescent="0.2">
      <c r="A294" s="55"/>
      <c r="B294" s="37"/>
      <c r="C294" s="18" t="s">
        <v>13</v>
      </c>
      <c r="D294" s="19"/>
      <c r="E294" s="20">
        <f>SUM(E292:E293)</f>
        <v>6193009.71</v>
      </c>
    </row>
    <row r="295" spans="1:5" ht="15" customHeight="1" x14ac:dyDescent="0.2">
      <c r="A295" s="21"/>
      <c r="B295" s="73"/>
      <c r="C295" s="74"/>
      <c r="D295" s="5"/>
      <c r="E295" s="75"/>
    </row>
    <row r="296" spans="1:5" ht="15" customHeight="1" x14ac:dyDescent="0.25">
      <c r="A296" s="4" t="s">
        <v>14</v>
      </c>
      <c r="B296" s="5"/>
      <c r="C296" s="5"/>
      <c r="D296" s="5"/>
      <c r="E296" s="21"/>
    </row>
    <row r="297" spans="1:5" ht="15" customHeight="1" x14ac:dyDescent="0.2">
      <c r="A297" s="69" t="s">
        <v>72</v>
      </c>
      <c r="B297" s="5"/>
      <c r="C297" s="5"/>
      <c r="D297" s="5"/>
      <c r="E297" s="7" t="s">
        <v>73</v>
      </c>
    </row>
    <row r="298" spans="1:5" ht="15" customHeight="1" x14ac:dyDescent="0.2">
      <c r="A298" s="21"/>
      <c r="B298" s="22"/>
      <c r="C298" s="5"/>
      <c r="E298" s="23"/>
    </row>
    <row r="299" spans="1:5" ht="15" customHeight="1" x14ac:dyDescent="0.2">
      <c r="A299" s="9" t="s">
        <v>7</v>
      </c>
      <c r="B299" s="9" t="s">
        <v>8</v>
      </c>
      <c r="C299" s="9" t="s">
        <v>9</v>
      </c>
      <c r="D299" s="9" t="s">
        <v>10</v>
      </c>
      <c r="E299" s="11" t="s">
        <v>11</v>
      </c>
    </row>
    <row r="300" spans="1:5" ht="15" customHeight="1" x14ac:dyDescent="0.2">
      <c r="A300" s="70">
        <v>32133006</v>
      </c>
      <c r="B300" s="71">
        <v>50000000000</v>
      </c>
      <c r="C300" s="57">
        <v>3299</v>
      </c>
      <c r="D300" s="76" t="s">
        <v>75</v>
      </c>
      <c r="E300" s="94">
        <v>165750</v>
      </c>
    </row>
    <row r="301" spans="1:5" ht="15" customHeight="1" x14ac:dyDescent="0.2">
      <c r="A301" s="70">
        <v>32133006</v>
      </c>
      <c r="B301" s="71">
        <v>50000000000</v>
      </c>
      <c r="C301" s="57">
        <v>3299</v>
      </c>
      <c r="D301" s="28" t="s">
        <v>76</v>
      </c>
      <c r="E301" s="94">
        <v>42000</v>
      </c>
    </row>
    <row r="302" spans="1:5" ht="15" customHeight="1" x14ac:dyDescent="0.2">
      <c r="A302" s="70">
        <v>32133006</v>
      </c>
      <c r="B302" s="71">
        <v>50000000000</v>
      </c>
      <c r="C302" s="57">
        <v>3299</v>
      </c>
      <c r="D302" s="28" t="s">
        <v>77</v>
      </c>
      <c r="E302" s="94">
        <v>239604.36</v>
      </c>
    </row>
    <row r="303" spans="1:5" ht="15" customHeight="1" x14ac:dyDescent="0.2">
      <c r="A303" s="70">
        <v>32133006</v>
      </c>
      <c r="B303" s="71">
        <v>50000001037</v>
      </c>
      <c r="C303" s="57">
        <v>3299</v>
      </c>
      <c r="D303" s="78" t="s">
        <v>78</v>
      </c>
      <c r="E303" s="94">
        <v>16500</v>
      </c>
    </row>
    <row r="304" spans="1:5" ht="15" customHeight="1" x14ac:dyDescent="0.2">
      <c r="A304" s="70">
        <v>32133006</v>
      </c>
      <c r="B304" s="71">
        <v>50000001101</v>
      </c>
      <c r="C304" s="57">
        <v>3299</v>
      </c>
      <c r="D304" s="78" t="s">
        <v>78</v>
      </c>
      <c r="E304" s="94">
        <v>110609.96</v>
      </c>
    </row>
    <row r="305" spans="1:5" ht="15" customHeight="1" x14ac:dyDescent="0.2">
      <c r="A305" s="70">
        <v>32133006</v>
      </c>
      <c r="B305" s="71">
        <v>50000001103</v>
      </c>
      <c r="C305" s="57">
        <v>3299</v>
      </c>
      <c r="D305" s="78" t="s">
        <v>78</v>
      </c>
      <c r="E305" s="94">
        <v>125250</v>
      </c>
    </row>
    <row r="306" spans="1:5" ht="15" customHeight="1" x14ac:dyDescent="0.2">
      <c r="A306" s="70">
        <v>32133006</v>
      </c>
      <c r="B306" s="71">
        <v>50000001106</v>
      </c>
      <c r="C306" s="57">
        <v>3299</v>
      </c>
      <c r="D306" s="78" t="s">
        <v>78</v>
      </c>
      <c r="E306" s="94">
        <v>120750</v>
      </c>
    </row>
    <row r="307" spans="1:5" ht="15" customHeight="1" x14ac:dyDescent="0.2">
      <c r="A307" s="70">
        <v>32133006</v>
      </c>
      <c r="B307" s="71">
        <v>50000001123</v>
      </c>
      <c r="C307" s="57">
        <v>3299</v>
      </c>
      <c r="D307" s="78" t="s">
        <v>78</v>
      </c>
      <c r="E307" s="94">
        <v>57865.58</v>
      </c>
    </row>
    <row r="308" spans="1:5" ht="15" customHeight="1" x14ac:dyDescent="0.2">
      <c r="A308" s="70">
        <v>32133006</v>
      </c>
      <c r="B308" s="71">
        <v>50000001151</v>
      </c>
      <c r="C308" s="57">
        <v>3299</v>
      </c>
      <c r="D308" s="78" t="s">
        <v>78</v>
      </c>
      <c r="E308" s="94">
        <v>54750</v>
      </c>
    </row>
    <row r="309" spans="1:5" ht="15" customHeight="1" x14ac:dyDescent="0.2">
      <c r="A309" s="70">
        <v>32133006</v>
      </c>
      <c r="B309" s="71">
        <v>50000001200</v>
      </c>
      <c r="C309" s="57">
        <v>3299</v>
      </c>
      <c r="D309" s="78" t="s">
        <v>78</v>
      </c>
      <c r="E309" s="94">
        <v>-27378.400000000001</v>
      </c>
    </row>
    <row r="310" spans="1:5" ht="15" customHeight="1" x14ac:dyDescent="0.2">
      <c r="A310" s="70">
        <v>32133006</v>
      </c>
      <c r="B310" s="71">
        <v>50000000000</v>
      </c>
      <c r="C310" s="57">
        <v>3299</v>
      </c>
      <c r="D310" s="28" t="s">
        <v>79</v>
      </c>
      <c r="E310" s="94">
        <v>23250</v>
      </c>
    </row>
    <row r="311" spans="1:5" ht="15" customHeight="1" x14ac:dyDescent="0.2">
      <c r="A311" s="70">
        <v>32533006</v>
      </c>
      <c r="B311" s="71">
        <v>50000000000</v>
      </c>
      <c r="C311" s="57">
        <v>3299</v>
      </c>
      <c r="D311" s="76" t="s">
        <v>75</v>
      </c>
      <c r="E311" s="94">
        <v>939250</v>
      </c>
    </row>
    <row r="312" spans="1:5" ht="15" customHeight="1" x14ac:dyDescent="0.2">
      <c r="A312" s="70">
        <v>32533006</v>
      </c>
      <c r="B312" s="71">
        <v>50000000000</v>
      </c>
      <c r="C312" s="57">
        <v>3299</v>
      </c>
      <c r="D312" s="28" t="s">
        <v>76</v>
      </c>
      <c r="E312" s="94">
        <v>238000</v>
      </c>
    </row>
    <row r="313" spans="1:5" ht="15" customHeight="1" x14ac:dyDescent="0.2">
      <c r="A313" s="70">
        <v>32533006</v>
      </c>
      <c r="B313" s="71">
        <v>50000000000</v>
      </c>
      <c r="C313" s="57">
        <v>3299</v>
      </c>
      <c r="D313" s="28" t="s">
        <v>77</v>
      </c>
      <c r="E313" s="94">
        <v>1357758.04</v>
      </c>
    </row>
    <row r="314" spans="1:5" ht="15" customHeight="1" x14ac:dyDescent="0.2">
      <c r="A314" s="70">
        <v>32533006</v>
      </c>
      <c r="B314" s="71">
        <v>50000001037</v>
      </c>
      <c r="C314" s="57">
        <v>3299</v>
      </c>
      <c r="D314" s="78" t="s">
        <v>78</v>
      </c>
      <c r="E314" s="94">
        <v>93500</v>
      </c>
    </row>
    <row r="315" spans="1:5" ht="15" customHeight="1" x14ac:dyDescent="0.2">
      <c r="A315" s="70">
        <v>32533006</v>
      </c>
      <c r="B315" s="71">
        <v>50000001101</v>
      </c>
      <c r="C315" s="57">
        <v>3299</v>
      </c>
      <c r="D315" s="78" t="s">
        <v>78</v>
      </c>
      <c r="E315" s="94">
        <v>626789.74</v>
      </c>
    </row>
    <row r="316" spans="1:5" ht="15" customHeight="1" x14ac:dyDescent="0.2">
      <c r="A316" s="70">
        <v>32533006</v>
      </c>
      <c r="B316" s="71">
        <v>50000001103</v>
      </c>
      <c r="C316" s="57">
        <v>3299</v>
      </c>
      <c r="D316" s="78" t="s">
        <v>78</v>
      </c>
      <c r="E316" s="94">
        <v>709750</v>
      </c>
    </row>
    <row r="317" spans="1:5" ht="15" customHeight="1" x14ac:dyDescent="0.2">
      <c r="A317" s="70">
        <v>32533006</v>
      </c>
      <c r="B317" s="71">
        <v>50000001106</v>
      </c>
      <c r="C317" s="57">
        <v>3299</v>
      </c>
      <c r="D317" s="78" t="s">
        <v>78</v>
      </c>
      <c r="E317" s="94">
        <v>684250</v>
      </c>
    </row>
    <row r="318" spans="1:5" ht="15" customHeight="1" x14ac:dyDescent="0.2">
      <c r="A318" s="70">
        <v>32533006</v>
      </c>
      <c r="B318" s="71">
        <v>50000001123</v>
      </c>
      <c r="C318" s="57">
        <v>3299</v>
      </c>
      <c r="D318" s="78" t="s">
        <v>78</v>
      </c>
      <c r="E318" s="94">
        <v>327904.90000000002</v>
      </c>
    </row>
    <row r="319" spans="1:5" ht="15" customHeight="1" x14ac:dyDescent="0.2">
      <c r="A319" s="70">
        <v>32533006</v>
      </c>
      <c r="B319" s="71">
        <v>50000001151</v>
      </c>
      <c r="C319" s="57">
        <v>3299</v>
      </c>
      <c r="D319" s="78" t="s">
        <v>78</v>
      </c>
      <c r="E319" s="94">
        <v>310250</v>
      </c>
    </row>
    <row r="320" spans="1:5" ht="15" customHeight="1" x14ac:dyDescent="0.2">
      <c r="A320" s="70">
        <v>32533006</v>
      </c>
      <c r="B320" s="71">
        <v>50000001200</v>
      </c>
      <c r="C320" s="57">
        <v>3299</v>
      </c>
      <c r="D320" s="78" t="s">
        <v>78</v>
      </c>
      <c r="E320" s="94">
        <v>-155144.47</v>
      </c>
    </row>
    <row r="321" spans="1:5" ht="15" customHeight="1" x14ac:dyDescent="0.2">
      <c r="A321" s="70">
        <v>32533006</v>
      </c>
      <c r="B321" s="71">
        <v>50000000000</v>
      </c>
      <c r="C321" s="57">
        <v>3299</v>
      </c>
      <c r="D321" s="28" t="s">
        <v>79</v>
      </c>
      <c r="E321" s="94">
        <v>131750</v>
      </c>
    </row>
    <row r="322" spans="1:5" ht="15" customHeight="1" x14ac:dyDescent="0.2">
      <c r="A322" s="55"/>
      <c r="B322" s="37"/>
      <c r="C322" s="18" t="s">
        <v>13</v>
      </c>
      <c r="D322" s="19"/>
      <c r="E322" s="20">
        <f>SUM(E300:E321)</f>
        <v>6193009.7100000009</v>
      </c>
    </row>
    <row r="323" spans="1:5" ht="15" customHeight="1" x14ac:dyDescent="0.25">
      <c r="A323" s="1"/>
    </row>
    <row r="324" spans="1:5" ht="15" customHeight="1" x14ac:dyDescent="0.25">
      <c r="A324" s="1"/>
    </row>
    <row r="325" spans="1:5" ht="15" customHeight="1" x14ac:dyDescent="0.25">
      <c r="A325" s="1" t="s">
        <v>80</v>
      </c>
    </row>
    <row r="326" spans="1:5" ht="15" customHeight="1" x14ac:dyDescent="0.2">
      <c r="A326" s="257" t="s">
        <v>1</v>
      </c>
      <c r="B326" s="257"/>
      <c r="C326" s="257"/>
      <c r="D326" s="257"/>
      <c r="E326" s="257"/>
    </row>
    <row r="327" spans="1:5" ht="15" customHeight="1" x14ac:dyDescent="0.2">
      <c r="A327" s="257" t="s">
        <v>81</v>
      </c>
      <c r="B327" s="257"/>
      <c r="C327" s="257"/>
      <c r="D327" s="257"/>
      <c r="E327" s="257"/>
    </row>
    <row r="328" spans="1:5" ht="15" customHeight="1" x14ac:dyDescent="0.2">
      <c r="A328" s="256" t="s">
        <v>82</v>
      </c>
      <c r="B328" s="256"/>
      <c r="C328" s="256"/>
      <c r="D328" s="256"/>
      <c r="E328" s="256"/>
    </row>
    <row r="329" spans="1:5" ht="15" customHeight="1" x14ac:dyDescent="0.2">
      <c r="A329" s="256"/>
      <c r="B329" s="256"/>
      <c r="C329" s="256"/>
      <c r="D329" s="256"/>
      <c r="E329" s="256"/>
    </row>
    <row r="330" spans="1:5" ht="15" customHeight="1" x14ac:dyDescent="0.2">
      <c r="A330" s="256"/>
      <c r="B330" s="256"/>
      <c r="C330" s="256"/>
      <c r="D330" s="256"/>
      <c r="E330" s="256"/>
    </row>
    <row r="331" spans="1:5" ht="15" customHeight="1" x14ac:dyDescent="0.2">
      <c r="A331" s="256"/>
      <c r="B331" s="256"/>
      <c r="C331" s="256"/>
      <c r="D331" s="256"/>
      <c r="E331" s="256"/>
    </row>
    <row r="332" spans="1:5" ht="15" customHeight="1" x14ac:dyDescent="0.2">
      <c r="A332" s="256"/>
      <c r="B332" s="256"/>
      <c r="C332" s="256"/>
      <c r="D332" s="256"/>
      <c r="E332" s="256"/>
    </row>
    <row r="333" spans="1:5" ht="15" customHeight="1" x14ac:dyDescent="0.2">
      <c r="A333" s="256"/>
      <c r="B333" s="256"/>
      <c r="C333" s="256"/>
      <c r="D333" s="256"/>
      <c r="E333" s="256"/>
    </row>
    <row r="334" spans="1:5" ht="15" customHeight="1" x14ac:dyDescent="0.2">
      <c r="A334" s="256"/>
      <c r="B334" s="256"/>
      <c r="C334" s="256"/>
      <c r="D334" s="256"/>
      <c r="E334" s="256"/>
    </row>
    <row r="335" spans="1:5" ht="15" customHeight="1" x14ac:dyDescent="0.2">
      <c r="A335" s="33"/>
      <c r="B335" s="95"/>
      <c r="C335" s="33"/>
      <c r="D335" s="33"/>
      <c r="E335" s="33"/>
    </row>
    <row r="336" spans="1:5" ht="15" customHeight="1" x14ac:dyDescent="0.25">
      <c r="A336" s="34" t="s">
        <v>4</v>
      </c>
      <c r="B336" s="96"/>
      <c r="C336" s="35"/>
      <c r="D336" s="35"/>
      <c r="E336" s="35"/>
    </row>
    <row r="337" spans="1:5" ht="15" customHeight="1" x14ac:dyDescent="0.2">
      <c r="A337" s="61" t="s">
        <v>54</v>
      </c>
      <c r="B337" s="96"/>
      <c r="C337" s="35"/>
      <c r="D337" s="35"/>
      <c r="E337" s="36" t="s">
        <v>83</v>
      </c>
    </row>
    <row r="338" spans="1:5" ht="15" customHeight="1" x14ac:dyDescent="0.25">
      <c r="A338" s="21"/>
      <c r="B338" s="97"/>
      <c r="C338" s="5"/>
      <c r="D338" s="5"/>
      <c r="E338" s="8"/>
    </row>
    <row r="339" spans="1:5" ht="15" customHeight="1" x14ac:dyDescent="0.2">
      <c r="A339" s="9" t="s">
        <v>7</v>
      </c>
      <c r="B339" s="9" t="s">
        <v>8</v>
      </c>
      <c r="C339" s="9" t="s">
        <v>9</v>
      </c>
      <c r="D339" s="10" t="s">
        <v>10</v>
      </c>
      <c r="E339" s="11" t="s">
        <v>11</v>
      </c>
    </row>
    <row r="340" spans="1:5" ht="15" customHeight="1" x14ac:dyDescent="0.2">
      <c r="A340" s="98">
        <v>38587505</v>
      </c>
      <c r="B340" s="27">
        <v>90000100114</v>
      </c>
      <c r="C340" s="14"/>
      <c r="D340" s="28" t="s">
        <v>84</v>
      </c>
      <c r="E340" s="41">
        <v>3150660.66</v>
      </c>
    </row>
    <row r="341" spans="1:5" ht="15" customHeight="1" x14ac:dyDescent="0.2">
      <c r="A341" s="98">
        <v>38187501</v>
      </c>
      <c r="B341" s="27">
        <v>90000100114</v>
      </c>
      <c r="C341" s="14"/>
      <c r="D341" s="28" t="s">
        <v>84</v>
      </c>
      <c r="E341" s="41">
        <v>185332.98</v>
      </c>
    </row>
    <row r="342" spans="1:5" ht="15" customHeight="1" x14ac:dyDescent="0.2">
      <c r="A342" s="42"/>
      <c r="B342" s="57"/>
      <c r="C342" s="18" t="s">
        <v>13</v>
      </c>
      <c r="D342" s="19"/>
      <c r="E342" s="20">
        <f>SUM(E340:E341)</f>
        <v>3335993.64</v>
      </c>
    </row>
    <row r="343" spans="1:5" ht="15" customHeight="1" x14ac:dyDescent="0.25">
      <c r="A343" s="43"/>
      <c r="B343" s="99"/>
      <c r="C343" s="45"/>
      <c r="D343" s="45"/>
      <c r="E343" s="45"/>
    </row>
    <row r="344" spans="1:5" ht="15" customHeight="1" x14ac:dyDescent="0.25">
      <c r="A344" s="34" t="s">
        <v>14</v>
      </c>
      <c r="B344" s="96"/>
      <c r="C344" s="35"/>
    </row>
    <row r="345" spans="1:5" ht="15" customHeight="1" x14ac:dyDescent="0.2">
      <c r="A345" s="6" t="s">
        <v>5</v>
      </c>
      <c r="B345" s="100"/>
      <c r="C345" s="5"/>
      <c r="D345" s="5"/>
      <c r="E345" s="7" t="s">
        <v>6</v>
      </c>
    </row>
    <row r="346" spans="1:5" ht="15" customHeight="1" x14ac:dyDescent="0.2">
      <c r="A346" s="45"/>
      <c r="B346" s="101"/>
      <c r="C346" s="35"/>
      <c r="D346" s="44"/>
      <c r="E346" s="47"/>
    </row>
    <row r="347" spans="1:5" ht="15" customHeight="1" x14ac:dyDescent="0.2">
      <c r="A347" s="24" t="s">
        <v>7</v>
      </c>
      <c r="B347" s="24" t="s">
        <v>8</v>
      </c>
      <c r="C347" s="24" t="s">
        <v>9</v>
      </c>
      <c r="D347" s="48" t="s">
        <v>10</v>
      </c>
      <c r="E347" s="11" t="s">
        <v>11</v>
      </c>
    </row>
    <row r="348" spans="1:5" ht="15" customHeight="1" x14ac:dyDescent="0.2">
      <c r="A348" s="37">
        <v>813</v>
      </c>
      <c r="B348" s="27">
        <v>20000000000</v>
      </c>
      <c r="C348" s="39">
        <v>6409</v>
      </c>
      <c r="D348" s="65" t="s">
        <v>33</v>
      </c>
      <c r="E348" s="41">
        <v>3335993.64</v>
      </c>
    </row>
    <row r="349" spans="1:5" ht="15" customHeight="1" x14ac:dyDescent="0.2">
      <c r="A349" s="50"/>
      <c r="B349" s="102"/>
      <c r="C349" s="52" t="s">
        <v>13</v>
      </c>
      <c r="D349" s="53"/>
      <c r="E349" s="54">
        <f>SUM(E348:E348)</f>
        <v>3335993.64</v>
      </c>
    </row>
    <row r="350" spans="1:5" ht="15" customHeight="1" x14ac:dyDescent="0.25">
      <c r="A350" s="1"/>
    </row>
    <row r="351" spans="1:5" ht="15" customHeight="1" x14ac:dyDescent="0.25">
      <c r="A351" s="1"/>
    </row>
    <row r="352" spans="1:5" ht="15" customHeight="1" x14ac:dyDescent="0.25">
      <c r="A352" s="1" t="s">
        <v>85</v>
      </c>
    </row>
    <row r="353" spans="1:5" ht="15" customHeight="1" x14ac:dyDescent="0.2">
      <c r="A353" s="257" t="s">
        <v>1</v>
      </c>
      <c r="B353" s="257"/>
      <c r="C353" s="257"/>
      <c r="D353" s="257"/>
      <c r="E353" s="257"/>
    </row>
    <row r="354" spans="1:5" ht="15" customHeight="1" x14ac:dyDescent="0.2">
      <c r="A354" s="254" t="s">
        <v>86</v>
      </c>
      <c r="B354" s="254"/>
      <c r="C354" s="254"/>
      <c r="D354" s="254"/>
      <c r="E354" s="254"/>
    </row>
    <row r="355" spans="1:5" ht="15" customHeight="1" x14ac:dyDescent="0.2">
      <c r="A355" s="254"/>
      <c r="B355" s="254"/>
      <c r="C355" s="254"/>
      <c r="D355" s="254"/>
      <c r="E355" s="254"/>
    </row>
    <row r="356" spans="1:5" ht="15" customHeight="1" x14ac:dyDescent="0.2">
      <c r="A356" s="254"/>
      <c r="B356" s="254"/>
      <c r="C356" s="254"/>
      <c r="D356" s="254"/>
      <c r="E356" s="254"/>
    </row>
    <row r="357" spans="1:5" ht="15" customHeight="1" x14ac:dyDescent="0.2">
      <c r="A357" s="254"/>
      <c r="B357" s="254"/>
      <c r="C357" s="254"/>
      <c r="D357" s="254"/>
      <c r="E357" s="254"/>
    </row>
    <row r="358" spans="1:5" ht="15" customHeight="1" x14ac:dyDescent="0.2">
      <c r="A358" s="254"/>
      <c r="B358" s="254"/>
      <c r="C358" s="254"/>
      <c r="D358" s="254"/>
      <c r="E358" s="254"/>
    </row>
    <row r="359" spans="1:5" ht="15" customHeight="1" x14ac:dyDescent="0.2">
      <c r="A359" s="254"/>
      <c r="B359" s="254"/>
      <c r="C359" s="254"/>
      <c r="D359" s="254"/>
      <c r="E359" s="254"/>
    </row>
    <row r="360" spans="1:5" ht="15" customHeight="1" x14ac:dyDescent="0.2">
      <c r="A360" s="103"/>
      <c r="B360" s="104"/>
      <c r="C360" s="103"/>
      <c r="D360" s="103"/>
      <c r="E360" s="103"/>
    </row>
    <row r="361" spans="1:5" ht="15" customHeight="1" x14ac:dyDescent="0.2">
      <c r="A361" s="103"/>
      <c r="B361" s="104"/>
      <c r="C361" s="103"/>
      <c r="D361" s="103"/>
      <c r="E361" s="103"/>
    </row>
    <row r="362" spans="1:5" ht="15" customHeight="1" x14ac:dyDescent="0.2">
      <c r="A362" s="103"/>
      <c r="B362" s="104"/>
      <c r="C362" s="103"/>
      <c r="D362" s="103"/>
      <c r="E362" s="103"/>
    </row>
    <row r="363" spans="1:5" ht="15" customHeight="1" x14ac:dyDescent="0.2">
      <c r="A363" s="103"/>
      <c r="B363" s="104"/>
      <c r="C363" s="103"/>
      <c r="D363" s="103"/>
      <c r="E363" s="103"/>
    </row>
    <row r="364" spans="1:5" ht="15" customHeight="1" x14ac:dyDescent="0.2">
      <c r="A364" s="103"/>
      <c r="B364" s="104"/>
      <c r="C364" s="103"/>
      <c r="D364" s="103"/>
      <c r="E364" s="103"/>
    </row>
    <row r="365" spans="1:5" ht="15" customHeight="1" x14ac:dyDescent="0.2">
      <c r="A365" s="103"/>
      <c r="B365" s="104"/>
      <c r="C365" s="103"/>
      <c r="D365" s="103"/>
      <c r="E365" s="103"/>
    </row>
    <row r="366" spans="1:5" ht="15" customHeight="1" x14ac:dyDescent="0.25">
      <c r="A366" s="34" t="s">
        <v>4</v>
      </c>
      <c r="B366" s="96"/>
      <c r="C366" s="35"/>
      <c r="D366" s="35"/>
      <c r="E366" s="35"/>
    </row>
    <row r="367" spans="1:5" ht="15" customHeight="1" x14ac:dyDescent="0.2">
      <c r="A367" s="61" t="s">
        <v>87</v>
      </c>
      <c r="B367" s="96"/>
      <c r="C367" s="35"/>
      <c r="D367" s="35"/>
      <c r="E367" s="36" t="s">
        <v>88</v>
      </c>
    </row>
    <row r="368" spans="1:5" ht="15" customHeight="1" x14ac:dyDescent="0.25">
      <c r="A368" s="34"/>
      <c r="B368" s="101"/>
      <c r="C368" s="45"/>
      <c r="D368" s="45"/>
      <c r="E368" s="62"/>
    </row>
    <row r="369" spans="1:5" ht="15" customHeight="1" x14ac:dyDescent="0.2">
      <c r="A369" s="84"/>
      <c r="B369" s="24" t="s">
        <v>8</v>
      </c>
      <c r="C369" s="24" t="s">
        <v>9</v>
      </c>
      <c r="D369" s="63" t="s">
        <v>10</v>
      </c>
      <c r="E369" s="11" t="s">
        <v>11</v>
      </c>
    </row>
    <row r="370" spans="1:5" ht="15" customHeight="1" x14ac:dyDescent="0.2">
      <c r="A370" s="105"/>
      <c r="B370" s="106">
        <v>90000000000</v>
      </c>
      <c r="C370" s="27">
        <v>3269</v>
      </c>
      <c r="D370" s="107" t="s">
        <v>89</v>
      </c>
      <c r="E370" s="83">
        <v>2000000</v>
      </c>
    </row>
    <row r="371" spans="1:5" ht="15" customHeight="1" x14ac:dyDescent="0.2">
      <c r="A371" s="105"/>
      <c r="B371" s="106"/>
      <c r="C371" s="52" t="s">
        <v>13</v>
      </c>
      <c r="D371" s="67"/>
      <c r="E371" s="68">
        <f>SUM(E370:E370)</f>
        <v>2000000</v>
      </c>
    </row>
    <row r="372" spans="1:5" ht="15" customHeight="1" x14ac:dyDescent="0.2">
      <c r="A372" s="105"/>
      <c r="B372" s="108"/>
      <c r="C372" s="44"/>
      <c r="D372" s="44"/>
      <c r="E372" s="44"/>
    </row>
    <row r="373" spans="1:5" ht="15" customHeight="1" x14ac:dyDescent="0.25">
      <c r="A373" s="34" t="s">
        <v>14</v>
      </c>
      <c r="B373" s="96"/>
      <c r="C373" s="35"/>
      <c r="D373" s="35"/>
      <c r="E373" s="45"/>
    </row>
    <row r="374" spans="1:5" ht="15" customHeight="1" x14ac:dyDescent="0.2">
      <c r="A374" s="61" t="s">
        <v>87</v>
      </c>
      <c r="B374" s="96"/>
      <c r="C374" s="35"/>
      <c r="D374" s="35"/>
      <c r="E374" s="36" t="s">
        <v>88</v>
      </c>
    </row>
    <row r="375" spans="1:5" ht="15" customHeight="1" x14ac:dyDescent="0.2">
      <c r="A375" s="109"/>
      <c r="B375" s="110"/>
      <c r="C375" s="35"/>
      <c r="D375" s="35"/>
      <c r="E375" s="62"/>
    </row>
    <row r="376" spans="1:5" ht="15" customHeight="1" x14ac:dyDescent="0.2">
      <c r="A376" s="84"/>
      <c r="B376" s="24" t="s">
        <v>8</v>
      </c>
      <c r="C376" s="24" t="s">
        <v>9</v>
      </c>
      <c r="D376" s="63" t="s">
        <v>10</v>
      </c>
      <c r="E376" s="11" t="s">
        <v>11</v>
      </c>
    </row>
    <row r="377" spans="1:5" ht="15" customHeight="1" x14ac:dyDescent="0.2">
      <c r="A377" s="105"/>
      <c r="B377" s="106">
        <v>20000000000</v>
      </c>
      <c r="C377" s="27">
        <v>3269</v>
      </c>
      <c r="D377" s="28" t="s">
        <v>17</v>
      </c>
      <c r="E377" s="83">
        <v>2000000</v>
      </c>
    </row>
    <row r="378" spans="1:5" ht="15" customHeight="1" x14ac:dyDescent="0.2">
      <c r="A378" s="105"/>
      <c r="B378" s="106"/>
      <c r="C378" s="52" t="s">
        <v>13</v>
      </c>
      <c r="D378" s="67"/>
      <c r="E378" s="68">
        <f>SUM(E377:E377)</f>
        <v>2000000</v>
      </c>
    </row>
    <row r="379" spans="1:5" ht="15" customHeight="1" x14ac:dyDescent="0.2"/>
    <row r="380" spans="1:5" ht="15" customHeight="1" x14ac:dyDescent="0.2"/>
    <row r="381" spans="1:5" ht="15" customHeight="1" x14ac:dyDescent="0.25">
      <c r="A381" s="1" t="s">
        <v>90</v>
      </c>
    </row>
    <row r="382" spans="1:5" ht="15" customHeight="1" x14ac:dyDescent="0.2">
      <c r="A382" s="257" t="s">
        <v>1</v>
      </c>
      <c r="B382" s="257"/>
      <c r="C382" s="257"/>
      <c r="D382" s="257"/>
      <c r="E382" s="257"/>
    </row>
    <row r="383" spans="1:5" ht="15" customHeight="1" x14ac:dyDescent="0.2">
      <c r="A383" s="254" t="s">
        <v>91</v>
      </c>
      <c r="B383" s="254"/>
      <c r="C383" s="254"/>
      <c r="D383" s="254"/>
      <c r="E383" s="254"/>
    </row>
    <row r="384" spans="1:5" ht="15" customHeight="1" x14ac:dyDescent="0.2">
      <c r="A384" s="254"/>
      <c r="B384" s="254"/>
      <c r="C384" s="254"/>
      <c r="D384" s="254"/>
      <c r="E384" s="254"/>
    </row>
    <row r="385" spans="1:5" ht="15" customHeight="1" x14ac:dyDescent="0.2">
      <c r="A385" s="254"/>
      <c r="B385" s="254"/>
      <c r="C385" s="254"/>
      <c r="D385" s="254"/>
      <c r="E385" s="254"/>
    </row>
    <row r="386" spans="1:5" ht="15" customHeight="1" x14ac:dyDescent="0.2">
      <c r="A386" s="254"/>
      <c r="B386" s="254"/>
      <c r="C386" s="254"/>
      <c r="D386" s="254"/>
      <c r="E386" s="254"/>
    </row>
    <row r="387" spans="1:5" ht="15" customHeight="1" x14ac:dyDescent="0.2">
      <c r="A387" s="254"/>
      <c r="B387" s="254"/>
      <c r="C387" s="254"/>
      <c r="D387" s="254"/>
      <c r="E387" s="254"/>
    </row>
    <row r="388" spans="1:5" ht="15" customHeight="1" x14ac:dyDescent="0.2">
      <c r="A388" s="254"/>
      <c r="B388" s="254"/>
      <c r="C388" s="254"/>
      <c r="D388" s="254"/>
      <c r="E388" s="254"/>
    </row>
    <row r="389" spans="1:5" ht="15" customHeight="1" x14ac:dyDescent="0.2">
      <c r="A389" s="254"/>
      <c r="B389" s="254"/>
      <c r="C389" s="254"/>
      <c r="D389" s="254"/>
      <c r="E389" s="254"/>
    </row>
    <row r="390" spans="1:5" ht="15" customHeight="1" x14ac:dyDescent="0.2">
      <c r="A390" s="254"/>
      <c r="B390" s="254"/>
      <c r="C390" s="254"/>
      <c r="D390" s="254"/>
      <c r="E390" s="254"/>
    </row>
    <row r="391" spans="1:5" ht="15" customHeight="1" x14ac:dyDescent="0.2">
      <c r="A391" s="254"/>
      <c r="B391" s="254"/>
      <c r="C391" s="254"/>
      <c r="D391" s="254"/>
      <c r="E391" s="254"/>
    </row>
    <row r="392" spans="1:5" ht="15" customHeight="1" x14ac:dyDescent="0.2">
      <c r="A392" s="103"/>
      <c r="B392" s="103"/>
      <c r="C392" s="103"/>
      <c r="D392" s="103"/>
      <c r="E392" s="103"/>
    </row>
    <row r="393" spans="1:5" ht="15" customHeight="1" x14ac:dyDescent="0.25">
      <c r="A393" s="34" t="s">
        <v>4</v>
      </c>
      <c r="B393" s="35"/>
      <c r="C393" s="35"/>
      <c r="D393" s="35"/>
      <c r="E393" s="35"/>
    </row>
    <row r="394" spans="1:5" ht="15" customHeight="1" x14ac:dyDescent="0.2">
      <c r="A394" s="61" t="s">
        <v>87</v>
      </c>
      <c r="B394" s="35"/>
      <c r="C394" s="35"/>
      <c r="D394" s="35"/>
      <c r="E394" s="36" t="s">
        <v>88</v>
      </c>
    </row>
    <row r="395" spans="1:5" ht="15" customHeight="1" x14ac:dyDescent="0.25">
      <c r="A395" s="45"/>
      <c r="B395" s="34"/>
      <c r="C395" s="35"/>
      <c r="D395" s="35"/>
      <c r="E395" s="62"/>
    </row>
    <row r="396" spans="1:5" ht="15" customHeight="1" x14ac:dyDescent="0.2">
      <c r="A396" s="111"/>
      <c r="B396" s="112" t="s">
        <v>8</v>
      </c>
      <c r="C396" s="24" t="s">
        <v>9</v>
      </c>
      <c r="D396" s="63" t="s">
        <v>10</v>
      </c>
      <c r="E396" s="24" t="s">
        <v>11</v>
      </c>
    </row>
    <row r="397" spans="1:5" ht="15" customHeight="1" x14ac:dyDescent="0.2">
      <c r="A397" s="113"/>
      <c r="B397" s="114">
        <v>90000000000</v>
      </c>
      <c r="C397" s="39">
        <v>6172</v>
      </c>
      <c r="D397" s="78" t="s">
        <v>92</v>
      </c>
      <c r="E397" s="41">
        <v>2992</v>
      </c>
    </row>
    <row r="398" spans="1:5" ht="15" customHeight="1" x14ac:dyDescent="0.2">
      <c r="A398" s="115"/>
      <c r="B398" s="114"/>
      <c r="C398" s="52" t="s">
        <v>13</v>
      </c>
      <c r="D398" s="67"/>
      <c r="E398" s="68">
        <f>SUM(E397:E397)</f>
        <v>2992</v>
      </c>
    </row>
    <row r="399" spans="1:5" ht="15" customHeight="1" x14ac:dyDescent="0.25">
      <c r="A399" s="43"/>
      <c r="B399" s="44"/>
      <c r="C399" s="44"/>
      <c r="D399" s="44"/>
      <c r="E399" s="44"/>
    </row>
    <row r="400" spans="1:5" ht="15" customHeight="1" x14ac:dyDescent="0.25">
      <c r="A400" s="34" t="s">
        <v>14</v>
      </c>
      <c r="B400" s="35"/>
      <c r="C400" s="35"/>
      <c r="D400" s="35"/>
      <c r="E400" s="45"/>
    </row>
    <row r="401" spans="1:5" ht="15" customHeight="1" x14ac:dyDescent="0.2">
      <c r="A401" s="61" t="s">
        <v>87</v>
      </c>
      <c r="B401" s="35"/>
      <c r="C401" s="35"/>
      <c r="D401" s="35"/>
      <c r="E401" s="36" t="s">
        <v>88</v>
      </c>
    </row>
    <row r="402" spans="1:5" ht="15" customHeight="1" x14ac:dyDescent="0.2">
      <c r="A402" s="45"/>
      <c r="B402" s="46"/>
      <c r="C402" s="35"/>
      <c r="D402" s="44"/>
      <c r="E402" s="47"/>
    </row>
    <row r="403" spans="1:5" ht="15" customHeight="1" x14ac:dyDescent="0.2">
      <c r="A403" s="24" t="s">
        <v>7</v>
      </c>
      <c r="B403" s="24" t="s">
        <v>8</v>
      </c>
      <c r="C403" s="24" t="s">
        <v>9</v>
      </c>
      <c r="D403" s="48" t="s">
        <v>10</v>
      </c>
      <c r="E403" s="24" t="s">
        <v>11</v>
      </c>
    </row>
    <row r="404" spans="1:5" ht="15" customHeight="1" x14ac:dyDescent="0.2">
      <c r="A404" s="50">
        <v>19</v>
      </c>
      <c r="B404" s="27">
        <v>73000000000</v>
      </c>
      <c r="C404" s="39">
        <v>6402</v>
      </c>
      <c r="D404" s="28" t="s">
        <v>93</v>
      </c>
      <c r="E404" s="59">
        <v>2992</v>
      </c>
    </row>
    <row r="405" spans="1:5" ht="15" customHeight="1" x14ac:dyDescent="0.2">
      <c r="A405" s="116"/>
      <c r="B405" s="51"/>
      <c r="C405" s="52" t="s">
        <v>13</v>
      </c>
      <c r="D405" s="53"/>
      <c r="E405" s="54">
        <f>SUM(E404:E404)</f>
        <v>2992</v>
      </c>
    </row>
    <row r="406" spans="1:5" ht="15" customHeight="1" x14ac:dyDescent="0.2"/>
    <row r="407" spans="1:5" ht="15" customHeight="1" x14ac:dyDescent="0.2"/>
    <row r="408" spans="1:5" ht="15" customHeight="1" x14ac:dyDescent="0.25">
      <c r="A408" s="1" t="s">
        <v>94</v>
      </c>
    </row>
    <row r="409" spans="1:5" ht="15" customHeight="1" x14ac:dyDescent="0.2">
      <c r="A409" s="257" t="s">
        <v>1</v>
      </c>
      <c r="B409" s="257"/>
      <c r="C409" s="257"/>
      <c r="D409" s="257"/>
      <c r="E409" s="257"/>
    </row>
    <row r="410" spans="1:5" ht="15" customHeight="1" x14ac:dyDescent="0.2">
      <c r="A410" s="254" t="s">
        <v>512</v>
      </c>
      <c r="B410" s="254"/>
      <c r="C410" s="254"/>
      <c r="D410" s="254"/>
      <c r="E410" s="254"/>
    </row>
    <row r="411" spans="1:5" ht="15" customHeight="1" x14ac:dyDescent="0.2">
      <c r="A411" s="254"/>
      <c r="B411" s="254"/>
      <c r="C411" s="254"/>
      <c r="D411" s="254"/>
      <c r="E411" s="254"/>
    </row>
    <row r="412" spans="1:5" ht="15" customHeight="1" x14ac:dyDescent="0.2">
      <c r="A412" s="254"/>
      <c r="B412" s="254"/>
      <c r="C412" s="254"/>
      <c r="D412" s="254"/>
      <c r="E412" s="254"/>
    </row>
    <row r="413" spans="1:5" ht="15" customHeight="1" x14ac:dyDescent="0.2">
      <c r="A413" s="254"/>
      <c r="B413" s="254"/>
      <c r="C413" s="254"/>
      <c r="D413" s="254"/>
      <c r="E413" s="254"/>
    </row>
    <row r="414" spans="1:5" ht="15" customHeight="1" x14ac:dyDescent="0.2">
      <c r="A414" s="254"/>
      <c r="B414" s="254"/>
      <c r="C414" s="254"/>
      <c r="D414" s="254"/>
      <c r="E414" s="254"/>
    </row>
    <row r="415" spans="1:5" ht="15" customHeight="1" x14ac:dyDescent="0.2">
      <c r="A415" s="254"/>
      <c r="B415" s="254"/>
      <c r="C415" s="254"/>
      <c r="D415" s="254"/>
      <c r="E415" s="254"/>
    </row>
    <row r="416" spans="1:5" ht="15" customHeight="1" x14ac:dyDescent="0.2">
      <c r="A416" s="254"/>
      <c r="B416" s="254"/>
      <c r="C416" s="254"/>
      <c r="D416" s="254"/>
      <c r="E416" s="254"/>
    </row>
    <row r="417" spans="1:5" ht="15" customHeight="1" x14ac:dyDescent="0.2">
      <c r="A417" s="117"/>
      <c r="B417" s="117"/>
      <c r="C417" s="74"/>
      <c r="D417" s="5"/>
      <c r="E417" s="75"/>
    </row>
    <row r="418" spans="1:5" ht="15" customHeight="1" x14ac:dyDescent="0.25">
      <c r="A418" s="4" t="s">
        <v>4</v>
      </c>
      <c r="B418" s="5"/>
      <c r="C418" s="5"/>
      <c r="D418" s="5"/>
      <c r="E418" s="5"/>
    </row>
    <row r="419" spans="1:5" ht="15" customHeight="1" x14ac:dyDescent="0.2">
      <c r="A419" s="61" t="s">
        <v>5</v>
      </c>
      <c r="B419" s="35"/>
      <c r="C419" s="35"/>
      <c r="D419" s="35"/>
      <c r="E419" s="36" t="s">
        <v>6</v>
      </c>
    </row>
    <row r="420" spans="1:5" ht="15" customHeight="1" x14ac:dyDescent="0.25">
      <c r="A420" s="45"/>
      <c r="B420" s="34"/>
      <c r="C420" s="35"/>
      <c r="D420" s="35"/>
      <c r="E420" s="62"/>
    </row>
    <row r="421" spans="1:5" ht="15" customHeight="1" x14ac:dyDescent="0.2">
      <c r="A421" s="80"/>
      <c r="B421" s="24" t="s">
        <v>8</v>
      </c>
      <c r="C421" s="24" t="s">
        <v>9</v>
      </c>
      <c r="D421" s="63" t="s">
        <v>10</v>
      </c>
      <c r="E421" s="24" t="s">
        <v>11</v>
      </c>
    </row>
    <row r="422" spans="1:5" ht="15" customHeight="1" x14ac:dyDescent="0.2">
      <c r="A422" s="118"/>
      <c r="B422" s="119">
        <v>90000001103</v>
      </c>
      <c r="C422" s="120">
        <v>6172</v>
      </c>
      <c r="D422" s="93" t="s">
        <v>95</v>
      </c>
      <c r="E422" s="41">
        <v>1000000</v>
      </c>
    </row>
    <row r="423" spans="1:5" ht="15" customHeight="1" x14ac:dyDescent="0.2">
      <c r="A423" s="118"/>
      <c r="B423" s="27"/>
      <c r="C423" s="52" t="s">
        <v>13</v>
      </c>
      <c r="D423" s="67"/>
      <c r="E423" s="68">
        <f>SUM(E422:E422)</f>
        <v>1000000</v>
      </c>
    </row>
    <row r="424" spans="1:5" ht="15" customHeight="1" x14ac:dyDescent="0.2">
      <c r="A424" s="121"/>
      <c r="B424" s="121"/>
      <c r="C424" s="122"/>
      <c r="D424" s="35"/>
      <c r="E424" s="123"/>
    </row>
    <row r="425" spans="1:5" ht="15" customHeight="1" x14ac:dyDescent="0.25">
      <c r="A425" s="34" t="s">
        <v>14</v>
      </c>
      <c r="B425" s="121"/>
      <c r="C425" s="122"/>
      <c r="D425" s="35"/>
      <c r="E425" s="123"/>
    </row>
    <row r="426" spans="1:5" ht="15" customHeight="1" x14ac:dyDescent="0.2">
      <c r="A426" s="61" t="s">
        <v>87</v>
      </c>
      <c r="B426" s="35"/>
      <c r="C426" s="35"/>
      <c r="D426" s="35"/>
      <c r="E426" s="36" t="s">
        <v>88</v>
      </c>
    </row>
    <row r="427" spans="1:5" ht="15" customHeight="1" x14ac:dyDescent="0.25">
      <c r="A427" s="34"/>
      <c r="B427" s="44"/>
      <c r="C427" s="44"/>
      <c r="D427" s="44"/>
      <c r="E427" s="62"/>
    </row>
    <row r="428" spans="1:5" ht="15" customHeight="1" x14ac:dyDescent="0.2">
      <c r="A428" s="24" t="s">
        <v>7</v>
      </c>
      <c r="B428" s="24" t="s">
        <v>8</v>
      </c>
      <c r="C428" s="24" t="s">
        <v>9</v>
      </c>
      <c r="D428" s="63" t="s">
        <v>10</v>
      </c>
      <c r="E428" s="24" t="s">
        <v>11</v>
      </c>
    </row>
    <row r="429" spans="1:5" ht="15" customHeight="1" x14ac:dyDescent="0.2">
      <c r="A429" s="50">
        <v>20</v>
      </c>
      <c r="B429" s="27">
        <v>30001001103</v>
      </c>
      <c r="C429" s="27">
        <v>3121</v>
      </c>
      <c r="D429" s="78" t="s">
        <v>30</v>
      </c>
      <c r="E429" s="59">
        <v>1000000</v>
      </c>
    </row>
    <row r="430" spans="1:5" ht="15" customHeight="1" x14ac:dyDescent="0.2">
      <c r="A430" s="50"/>
      <c r="B430" s="116"/>
      <c r="C430" s="52" t="s">
        <v>13</v>
      </c>
      <c r="D430" s="67"/>
      <c r="E430" s="68">
        <f>SUM(E429:E429)</f>
        <v>1000000</v>
      </c>
    </row>
    <row r="431" spans="1:5" ht="15" customHeight="1" x14ac:dyDescent="0.25">
      <c r="A431" s="1"/>
    </row>
    <row r="432" spans="1:5" ht="15" customHeight="1" x14ac:dyDescent="0.25">
      <c r="A432" s="1"/>
    </row>
    <row r="433" spans="1:5" ht="15" customHeight="1" x14ac:dyDescent="0.25">
      <c r="A433" s="1" t="s">
        <v>96</v>
      </c>
    </row>
    <row r="434" spans="1:5" ht="15" customHeight="1" x14ac:dyDescent="0.2">
      <c r="A434" s="257" t="s">
        <v>97</v>
      </c>
      <c r="B434" s="257"/>
      <c r="C434" s="257"/>
      <c r="D434" s="257"/>
      <c r="E434" s="257"/>
    </row>
    <row r="435" spans="1:5" ht="15" customHeight="1" x14ac:dyDescent="0.2">
      <c r="A435" s="257"/>
      <c r="B435" s="257"/>
      <c r="C435" s="257"/>
      <c r="D435" s="257"/>
      <c r="E435" s="257"/>
    </row>
    <row r="436" spans="1:5" ht="15" customHeight="1" x14ac:dyDescent="0.2">
      <c r="A436" s="254" t="s">
        <v>98</v>
      </c>
      <c r="B436" s="254"/>
      <c r="C436" s="254"/>
      <c r="D436" s="254"/>
      <c r="E436" s="254"/>
    </row>
    <row r="437" spans="1:5" ht="15" customHeight="1" x14ac:dyDescent="0.2">
      <c r="A437" s="254"/>
      <c r="B437" s="254"/>
      <c r="C437" s="254"/>
      <c r="D437" s="254"/>
      <c r="E437" s="254"/>
    </row>
    <row r="438" spans="1:5" ht="15" customHeight="1" x14ac:dyDescent="0.2">
      <c r="A438" s="254"/>
      <c r="B438" s="254"/>
      <c r="C438" s="254"/>
      <c r="D438" s="254"/>
      <c r="E438" s="254"/>
    </row>
    <row r="439" spans="1:5" ht="15" customHeight="1" x14ac:dyDescent="0.2">
      <c r="A439" s="254"/>
      <c r="B439" s="254"/>
      <c r="C439" s="254"/>
      <c r="D439" s="254"/>
      <c r="E439" s="254"/>
    </row>
    <row r="440" spans="1:5" ht="15" customHeight="1" x14ac:dyDescent="0.2">
      <c r="A440" s="254"/>
      <c r="B440" s="254"/>
      <c r="C440" s="254"/>
      <c r="D440" s="254"/>
      <c r="E440" s="254"/>
    </row>
    <row r="441" spans="1:5" ht="15" customHeight="1" x14ac:dyDescent="0.2">
      <c r="A441" s="254"/>
      <c r="B441" s="254"/>
      <c r="C441" s="254"/>
      <c r="D441" s="254"/>
      <c r="E441" s="254"/>
    </row>
    <row r="442" spans="1:5" ht="15" customHeight="1" x14ac:dyDescent="0.2">
      <c r="A442" s="254"/>
      <c r="B442" s="254"/>
      <c r="C442" s="254"/>
      <c r="D442" s="254"/>
      <c r="E442" s="254"/>
    </row>
    <row r="443" spans="1:5" ht="15" customHeight="1" x14ac:dyDescent="0.2">
      <c r="A443" s="254"/>
      <c r="B443" s="254"/>
      <c r="C443" s="254"/>
      <c r="D443" s="254"/>
      <c r="E443" s="254"/>
    </row>
    <row r="444" spans="1:5" ht="15" customHeight="1" x14ac:dyDescent="0.2">
      <c r="A444" s="254"/>
      <c r="B444" s="254"/>
      <c r="C444" s="254"/>
      <c r="D444" s="254"/>
      <c r="E444" s="254"/>
    </row>
    <row r="445" spans="1:5" ht="15" customHeight="1" x14ac:dyDescent="0.2">
      <c r="A445" s="103"/>
      <c r="B445" s="104"/>
      <c r="C445" s="103"/>
      <c r="D445" s="103"/>
      <c r="E445" s="103"/>
    </row>
    <row r="446" spans="1:5" ht="15" customHeight="1" x14ac:dyDescent="0.25">
      <c r="A446" s="34" t="s">
        <v>14</v>
      </c>
      <c r="B446" s="96"/>
      <c r="C446" s="35"/>
      <c r="D446" s="35"/>
      <c r="E446" s="35"/>
    </row>
    <row r="447" spans="1:5" ht="15" customHeight="1" x14ac:dyDescent="0.2">
      <c r="A447" s="61" t="s">
        <v>5</v>
      </c>
      <c r="B447" s="96"/>
      <c r="C447" s="35"/>
      <c r="D447" s="35"/>
      <c r="E447" s="36" t="s">
        <v>6</v>
      </c>
    </row>
    <row r="448" spans="1:5" ht="15" customHeight="1" x14ac:dyDescent="0.25">
      <c r="A448" s="45"/>
      <c r="B448" s="124"/>
      <c r="C448" s="35"/>
      <c r="D448" s="35"/>
      <c r="E448" s="62"/>
    </row>
    <row r="449" spans="1:5" ht="15" customHeight="1" x14ac:dyDescent="0.2">
      <c r="A449" s="24" t="s">
        <v>7</v>
      </c>
      <c r="B449" s="9" t="s">
        <v>8</v>
      </c>
      <c r="C449" s="24" t="s">
        <v>9</v>
      </c>
      <c r="D449" s="48" t="s">
        <v>10</v>
      </c>
      <c r="E449" s="9" t="s">
        <v>11</v>
      </c>
    </row>
    <row r="450" spans="1:5" ht="15" customHeight="1" x14ac:dyDescent="0.2">
      <c r="A450" s="50">
        <v>813</v>
      </c>
      <c r="B450" s="27">
        <v>20000000000</v>
      </c>
      <c r="C450" s="39">
        <v>6409</v>
      </c>
      <c r="D450" s="28" t="s">
        <v>33</v>
      </c>
      <c r="E450" s="41">
        <v>-12156200</v>
      </c>
    </row>
    <row r="451" spans="1:5" ht="15" customHeight="1" x14ac:dyDescent="0.2">
      <c r="A451" s="116"/>
      <c r="B451" s="42"/>
      <c r="C451" s="52" t="s">
        <v>13</v>
      </c>
      <c r="D451" s="53"/>
      <c r="E451" s="54">
        <f>SUM(E450:E450)</f>
        <v>-12156200</v>
      </c>
    </row>
    <row r="452" spans="1:5" ht="15" customHeight="1" x14ac:dyDescent="0.25">
      <c r="A452" s="43"/>
      <c r="B452" s="99"/>
      <c r="C452" s="45"/>
      <c r="D452" s="45"/>
      <c r="E452" s="45"/>
    </row>
    <row r="453" spans="1:5" ht="15" customHeight="1" x14ac:dyDescent="0.25">
      <c r="A453" s="34" t="s">
        <v>14</v>
      </c>
      <c r="B453" s="96"/>
      <c r="C453" s="35"/>
      <c r="D453" s="21"/>
      <c r="E453" s="21"/>
    </row>
    <row r="454" spans="1:5" ht="15" customHeight="1" x14ac:dyDescent="0.2">
      <c r="A454" s="61" t="s">
        <v>54</v>
      </c>
      <c r="B454" s="96"/>
      <c r="C454" s="35"/>
      <c r="D454" s="35"/>
      <c r="E454" s="36" t="s">
        <v>55</v>
      </c>
    </row>
    <row r="455" spans="1:5" ht="15" customHeight="1" x14ac:dyDescent="0.2">
      <c r="A455" s="45"/>
      <c r="B455" s="101"/>
      <c r="C455" s="35"/>
      <c r="D455" s="45"/>
      <c r="E455" s="47"/>
    </row>
    <row r="456" spans="1:5" ht="15" customHeight="1" x14ac:dyDescent="0.2">
      <c r="A456" s="24" t="s">
        <v>7</v>
      </c>
      <c r="B456" s="24" t="s">
        <v>8</v>
      </c>
      <c r="C456" s="24" t="s">
        <v>9</v>
      </c>
      <c r="D456" s="48" t="s">
        <v>10</v>
      </c>
      <c r="E456" s="9" t="s">
        <v>11</v>
      </c>
    </row>
    <row r="457" spans="1:5" ht="15" customHeight="1" x14ac:dyDescent="0.2">
      <c r="A457" s="70">
        <v>38100870</v>
      </c>
      <c r="B457" s="71">
        <v>60002100123</v>
      </c>
      <c r="C457" s="39">
        <v>4357</v>
      </c>
      <c r="D457" s="28" t="s">
        <v>99</v>
      </c>
      <c r="E457" s="83">
        <v>800000</v>
      </c>
    </row>
    <row r="458" spans="1:5" ht="15" customHeight="1" x14ac:dyDescent="0.2">
      <c r="A458" s="70">
        <v>38500871</v>
      </c>
      <c r="B458" s="71">
        <v>60002100123</v>
      </c>
      <c r="C458" s="39">
        <v>4357</v>
      </c>
      <c r="D458" s="28" t="s">
        <v>99</v>
      </c>
      <c r="E458" s="83">
        <v>1200000</v>
      </c>
    </row>
    <row r="459" spans="1:5" ht="15" customHeight="1" x14ac:dyDescent="0.2">
      <c r="A459" s="70">
        <v>38100870</v>
      </c>
      <c r="B459" s="71">
        <v>60002100123</v>
      </c>
      <c r="C459" s="39">
        <v>4357</v>
      </c>
      <c r="D459" s="76" t="s">
        <v>100</v>
      </c>
      <c r="E459" s="83">
        <v>4000000</v>
      </c>
    </row>
    <row r="460" spans="1:5" ht="15" customHeight="1" x14ac:dyDescent="0.2">
      <c r="A460" s="70">
        <v>38500871</v>
      </c>
      <c r="B460" s="71">
        <v>60002100123</v>
      </c>
      <c r="C460" s="39">
        <v>4357</v>
      </c>
      <c r="D460" s="76" t="s">
        <v>100</v>
      </c>
      <c r="E460" s="83">
        <v>6000000</v>
      </c>
    </row>
    <row r="461" spans="1:5" ht="15" customHeight="1" x14ac:dyDescent="0.2">
      <c r="A461" s="70">
        <v>53100874</v>
      </c>
      <c r="B461" s="71">
        <v>60001100471</v>
      </c>
      <c r="C461" s="39">
        <v>3114</v>
      </c>
      <c r="D461" s="76" t="s">
        <v>100</v>
      </c>
      <c r="E461" s="83">
        <v>58200</v>
      </c>
    </row>
    <row r="462" spans="1:5" ht="15" customHeight="1" x14ac:dyDescent="0.2">
      <c r="A462" s="70">
        <v>53100874</v>
      </c>
      <c r="B462" s="71">
        <v>60001100221</v>
      </c>
      <c r="C462" s="39">
        <v>3122</v>
      </c>
      <c r="D462" s="76" t="s">
        <v>100</v>
      </c>
      <c r="E462" s="83">
        <v>48000</v>
      </c>
    </row>
    <row r="463" spans="1:5" ht="15" customHeight="1" x14ac:dyDescent="0.2">
      <c r="A463" s="70">
        <v>53100874</v>
      </c>
      <c r="B463" s="71">
        <v>60002100250</v>
      </c>
      <c r="C463" s="39">
        <v>4357</v>
      </c>
      <c r="D463" s="76" t="s">
        <v>100</v>
      </c>
      <c r="E463" s="83">
        <v>50000</v>
      </c>
    </row>
    <row r="464" spans="1:5" ht="15" customHeight="1" x14ac:dyDescent="0.2">
      <c r="A464" s="116"/>
      <c r="B464" s="102"/>
      <c r="C464" s="52" t="s">
        <v>13</v>
      </c>
      <c r="D464" s="53"/>
      <c r="E464" s="54">
        <f>SUM(E457:E463)</f>
        <v>12156200</v>
      </c>
    </row>
    <row r="465" spans="1:5" ht="15" customHeight="1" x14ac:dyDescent="0.2">
      <c r="A465" s="121"/>
      <c r="B465" s="96"/>
      <c r="C465" s="122"/>
      <c r="D465" s="125"/>
      <c r="E465" s="126"/>
    </row>
    <row r="466" spans="1:5" ht="15" customHeight="1" x14ac:dyDescent="0.2">
      <c r="A466" s="121"/>
      <c r="B466" s="96"/>
      <c r="C466" s="122"/>
      <c r="D466" s="125"/>
      <c r="E466" s="126"/>
    </row>
    <row r="467" spans="1:5" ht="15" customHeight="1" x14ac:dyDescent="0.2">
      <c r="A467" s="121"/>
      <c r="B467" s="96"/>
      <c r="C467" s="122"/>
      <c r="D467" s="125"/>
      <c r="E467" s="126"/>
    </row>
    <row r="468" spans="1:5" ht="15" customHeight="1" x14ac:dyDescent="0.2">
      <c r="A468" s="121"/>
      <c r="B468" s="96"/>
      <c r="C468" s="122"/>
      <c r="D468" s="125"/>
      <c r="E468" s="126"/>
    </row>
    <row r="469" spans="1:5" ht="15" customHeight="1" x14ac:dyDescent="0.2">
      <c r="A469" s="121"/>
      <c r="B469" s="96"/>
      <c r="C469" s="122"/>
      <c r="D469" s="125"/>
      <c r="E469" s="126"/>
    </row>
    <row r="470" spans="1:5" ht="15" customHeight="1" x14ac:dyDescent="0.25">
      <c r="A470" s="1" t="s">
        <v>101</v>
      </c>
      <c r="B470" s="96"/>
      <c r="C470" s="122"/>
      <c r="D470" s="125"/>
      <c r="E470" s="126"/>
    </row>
    <row r="471" spans="1:5" ht="15" customHeight="1" x14ac:dyDescent="0.2">
      <c r="A471" s="257" t="s">
        <v>102</v>
      </c>
      <c r="B471" s="257"/>
      <c r="C471" s="257"/>
      <c r="D471" s="257"/>
      <c r="E471" s="257"/>
    </row>
    <row r="472" spans="1:5" ht="15" customHeight="1" x14ac:dyDescent="0.2">
      <c r="A472" s="257"/>
      <c r="B472" s="257"/>
      <c r="C472" s="257"/>
      <c r="D472" s="257"/>
      <c r="E472" s="257"/>
    </row>
    <row r="473" spans="1:5" ht="15" customHeight="1" x14ac:dyDescent="0.2">
      <c r="A473" s="254" t="s">
        <v>103</v>
      </c>
      <c r="B473" s="254"/>
      <c r="C473" s="254"/>
      <c r="D473" s="254"/>
      <c r="E473" s="254"/>
    </row>
    <row r="474" spans="1:5" ht="15" customHeight="1" x14ac:dyDescent="0.2">
      <c r="A474" s="254"/>
      <c r="B474" s="254"/>
      <c r="C474" s="254"/>
      <c r="D474" s="254"/>
      <c r="E474" s="254"/>
    </row>
    <row r="475" spans="1:5" ht="15" customHeight="1" x14ac:dyDescent="0.2">
      <c r="A475" s="254"/>
      <c r="B475" s="254"/>
      <c r="C475" s="254"/>
      <c r="D475" s="254"/>
      <c r="E475" s="254"/>
    </row>
    <row r="476" spans="1:5" ht="15" customHeight="1" x14ac:dyDescent="0.2">
      <c r="A476" s="254"/>
      <c r="B476" s="254"/>
      <c r="C476" s="254"/>
      <c r="D476" s="254"/>
      <c r="E476" s="254"/>
    </row>
    <row r="477" spans="1:5" ht="15" customHeight="1" x14ac:dyDescent="0.2">
      <c r="A477" s="254"/>
      <c r="B477" s="254"/>
      <c r="C477" s="254"/>
      <c r="D477" s="254"/>
      <c r="E477" s="254"/>
    </row>
    <row r="478" spans="1:5" ht="15" customHeight="1" x14ac:dyDescent="0.2">
      <c r="A478" s="254"/>
      <c r="B478" s="254"/>
      <c r="C478" s="254"/>
      <c r="D478" s="254"/>
      <c r="E478" s="254"/>
    </row>
    <row r="479" spans="1:5" ht="15" customHeight="1" x14ac:dyDescent="0.2"/>
    <row r="480" spans="1:5" ht="15" customHeight="1" x14ac:dyDescent="0.25">
      <c r="A480" s="4" t="s">
        <v>14</v>
      </c>
      <c r="B480" s="5"/>
      <c r="C480" s="5"/>
      <c r="D480" s="5"/>
      <c r="E480" s="5"/>
    </row>
    <row r="481" spans="1:5" ht="15" customHeight="1" x14ac:dyDescent="0.2">
      <c r="A481" s="6" t="s">
        <v>5</v>
      </c>
      <c r="B481" s="5"/>
      <c r="C481" s="5"/>
      <c r="D481" s="5"/>
      <c r="E481" s="7" t="s">
        <v>6</v>
      </c>
    </row>
    <row r="482" spans="1:5" ht="15" customHeight="1" x14ac:dyDescent="0.25">
      <c r="A482" s="4"/>
      <c r="B482" s="21"/>
      <c r="C482" s="5"/>
      <c r="D482" s="5"/>
      <c r="E482" s="8"/>
    </row>
    <row r="483" spans="1:5" ht="15" customHeight="1" x14ac:dyDescent="0.2">
      <c r="A483" s="87"/>
      <c r="B483" s="24" t="s">
        <v>8</v>
      </c>
      <c r="C483" s="9" t="s">
        <v>9</v>
      </c>
      <c r="D483" s="88" t="s">
        <v>10</v>
      </c>
      <c r="E483" s="11" t="s">
        <v>11</v>
      </c>
    </row>
    <row r="484" spans="1:5" ht="15" customHeight="1" x14ac:dyDescent="0.2">
      <c r="A484" s="89"/>
      <c r="B484" s="27">
        <v>20000000000</v>
      </c>
      <c r="C484" s="64">
        <v>6409</v>
      </c>
      <c r="D484" s="65" t="s">
        <v>33</v>
      </c>
      <c r="E484" s="127">
        <v>-1000000</v>
      </c>
    </row>
    <row r="485" spans="1:5" ht="15" customHeight="1" x14ac:dyDescent="0.2">
      <c r="A485" s="91"/>
      <c r="B485" s="27"/>
      <c r="C485" s="18" t="s">
        <v>13</v>
      </c>
      <c r="D485" s="58"/>
      <c r="E485" s="20">
        <f>SUM(E484:E484)</f>
        <v>-1000000</v>
      </c>
    </row>
    <row r="486" spans="1:5" ht="15" customHeight="1" x14ac:dyDescent="0.2"/>
    <row r="487" spans="1:5" ht="15" customHeight="1" x14ac:dyDescent="0.25">
      <c r="A487" s="4" t="s">
        <v>14</v>
      </c>
      <c r="B487" s="5"/>
      <c r="C487" s="5"/>
      <c r="D487" s="5"/>
      <c r="E487" s="21"/>
    </row>
    <row r="488" spans="1:5" ht="15" customHeight="1" x14ac:dyDescent="0.2">
      <c r="A488" s="61" t="s">
        <v>87</v>
      </c>
      <c r="B488" s="35"/>
      <c r="C488" s="35"/>
      <c r="D488" s="35"/>
      <c r="E488" s="36" t="s">
        <v>88</v>
      </c>
    </row>
    <row r="489" spans="1:5" ht="15" customHeight="1" x14ac:dyDescent="0.2">
      <c r="A489" s="21"/>
      <c r="B489" s="22"/>
      <c r="C489" s="5"/>
      <c r="E489" s="23"/>
    </row>
    <row r="490" spans="1:5" ht="15" customHeight="1" x14ac:dyDescent="0.2">
      <c r="A490" s="9" t="s">
        <v>7</v>
      </c>
      <c r="B490" s="24" t="s">
        <v>8</v>
      </c>
      <c r="C490" s="9" t="s">
        <v>9</v>
      </c>
      <c r="D490" s="25" t="s">
        <v>10</v>
      </c>
      <c r="E490" s="9" t="s">
        <v>11</v>
      </c>
    </row>
    <row r="491" spans="1:5" ht="15" customHeight="1" x14ac:dyDescent="0.2">
      <c r="A491" s="37">
        <v>16</v>
      </c>
      <c r="B491" s="27">
        <v>30101000000</v>
      </c>
      <c r="C491" s="27">
        <v>3429</v>
      </c>
      <c r="D491" s="28" t="s">
        <v>77</v>
      </c>
      <c r="E491" s="83">
        <v>1000000</v>
      </c>
    </row>
    <row r="492" spans="1:5" ht="15" customHeight="1" x14ac:dyDescent="0.2">
      <c r="A492" s="128"/>
      <c r="B492" s="27"/>
      <c r="C492" s="18" t="s">
        <v>13</v>
      </c>
      <c r="D492" s="31"/>
      <c r="E492" s="32">
        <f>SUM(E491:E491)</f>
        <v>1000000</v>
      </c>
    </row>
    <row r="493" spans="1:5" ht="15" customHeight="1" x14ac:dyDescent="0.2"/>
    <row r="494" spans="1:5" ht="15" customHeight="1" x14ac:dyDescent="0.25">
      <c r="A494" s="1"/>
    </row>
    <row r="495" spans="1:5" ht="15" customHeight="1" x14ac:dyDescent="0.25">
      <c r="A495" s="1" t="s">
        <v>104</v>
      </c>
    </row>
    <row r="496" spans="1:5" ht="15" customHeight="1" x14ac:dyDescent="0.2">
      <c r="A496" s="257" t="s">
        <v>105</v>
      </c>
      <c r="B496" s="257"/>
      <c r="C496" s="257"/>
      <c r="D496" s="257"/>
      <c r="E496" s="257"/>
    </row>
    <row r="497" spans="1:5" ht="15" customHeight="1" x14ac:dyDescent="0.2">
      <c r="A497" s="257"/>
      <c r="B497" s="257"/>
      <c r="C497" s="257"/>
      <c r="D497" s="257"/>
      <c r="E497" s="257"/>
    </row>
    <row r="498" spans="1:5" ht="15" customHeight="1" x14ac:dyDescent="0.2">
      <c r="A498" s="254" t="s">
        <v>106</v>
      </c>
      <c r="B498" s="254"/>
      <c r="C498" s="254"/>
      <c r="D498" s="254"/>
      <c r="E498" s="254"/>
    </row>
    <row r="499" spans="1:5" ht="15" customHeight="1" x14ac:dyDescent="0.2">
      <c r="A499" s="254"/>
      <c r="B499" s="254"/>
      <c r="C499" s="254"/>
      <c r="D499" s="254"/>
      <c r="E499" s="254"/>
    </row>
    <row r="500" spans="1:5" ht="15" customHeight="1" x14ac:dyDescent="0.2">
      <c r="A500" s="254"/>
      <c r="B500" s="254"/>
      <c r="C500" s="254"/>
      <c r="D500" s="254"/>
      <c r="E500" s="254"/>
    </row>
    <row r="501" spans="1:5" ht="15" customHeight="1" x14ac:dyDescent="0.2">
      <c r="A501" s="254"/>
      <c r="B501" s="254"/>
      <c r="C501" s="254"/>
      <c r="D501" s="254"/>
      <c r="E501" s="254"/>
    </row>
    <row r="502" spans="1:5" ht="15" customHeight="1" x14ac:dyDescent="0.2">
      <c r="A502" s="254"/>
      <c r="B502" s="254"/>
      <c r="C502" s="254"/>
      <c r="D502" s="254"/>
      <c r="E502" s="254"/>
    </row>
    <row r="503" spans="1:5" ht="15" customHeight="1" x14ac:dyDescent="0.2">
      <c r="A503" s="254"/>
      <c r="B503" s="254"/>
      <c r="C503" s="254"/>
      <c r="D503" s="254"/>
      <c r="E503" s="254"/>
    </row>
    <row r="504" spans="1:5" ht="15" customHeight="1" x14ac:dyDescent="0.2">
      <c r="A504" s="254"/>
      <c r="B504" s="254"/>
      <c r="C504" s="254"/>
      <c r="D504" s="254"/>
      <c r="E504" s="254"/>
    </row>
    <row r="505" spans="1:5" ht="15" customHeight="1" x14ac:dyDescent="0.2">
      <c r="A505" s="254"/>
      <c r="B505" s="254"/>
      <c r="C505" s="254"/>
      <c r="D505" s="254"/>
      <c r="E505" s="254"/>
    </row>
    <row r="506" spans="1:5" ht="15" customHeight="1" x14ac:dyDescent="0.2"/>
    <row r="507" spans="1:5" ht="15" customHeight="1" x14ac:dyDescent="0.25">
      <c r="A507" s="4" t="s">
        <v>14</v>
      </c>
      <c r="B507" s="5"/>
      <c r="C507" s="5"/>
      <c r="D507" s="5"/>
      <c r="E507" s="5"/>
    </row>
    <row r="508" spans="1:5" ht="15" customHeight="1" x14ac:dyDescent="0.2">
      <c r="A508" s="6" t="s">
        <v>5</v>
      </c>
      <c r="B508" s="5"/>
      <c r="C508" s="5"/>
      <c r="D508" s="5"/>
      <c r="E508" s="7" t="s">
        <v>6</v>
      </c>
    </row>
    <row r="509" spans="1:5" ht="15" customHeight="1" x14ac:dyDescent="0.25">
      <c r="A509" s="4"/>
      <c r="B509" s="21"/>
      <c r="C509" s="5"/>
      <c r="D509" s="5"/>
      <c r="E509" s="8"/>
    </row>
    <row r="510" spans="1:5" ht="15" customHeight="1" x14ac:dyDescent="0.2">
      <c r="A510" s="87"/>
      <c r="B510" s="24" t="s">
        <v>8</v>
      </c>
      <c r="C510" s="9" t="s">
        <v>9</v>
      </c>
      <c r="D510" s="88" t="s">
        <v>10</v>
      </c>
      <c r="E510" s="11" t="s">
        <v>11</v>
      </c>
    </row>
    <row r="511" spans="1:5" ht="15" customHeight="1" x14ac:dyDescent="0.2">
      <c r="A511" s="89"/>
      <c r="B511" s="27">
        <v>20000000000</v>
      </c>
      <c r="C511" s="64">
        <v>6409</v>
      </c>
      <c r="D511" s="65" t="s">
        <v>33</v>
      </c>
      <c r="E511" s="127">
        <v>-60000</v>
      </c>
    </row>
    <row r="512" spans="1:5" ht="15" customHeight="1" x14ac:dyDescent="0.2">
      <c r="A512" s="91"/>
      <c r="B512" s="27"/>
      <c r="C512" s="18" t="s">
        <v>13</v>
      </c>
      <c r="D512" s="58"/>
      <c r="E512" s="20">
        <f>SUM(E511:E511)</f>
        <v>-60000</v>
      </c>
    </row>
    <row r="513" spans="1:5" ht="15" customHeight="1" x14ac:dyDescent="0.2"/>
    <row r="514" spans="1:5" ht="15" customHeight="1" x14ac:dyDescent="0.25">
      <c r="A514" s="4" t="s">
        <v>14</v>
      </c>
      <c r="B514" s="5"/>
      <c r="C514" s="5"/>
      <c r="D514" s="5"/>
      <c r="E514" s="21"/>
    </row>
    <row r="515" spans="1:5" ht="15" customHeight="1" x14ac:dyDescent="0.2">
      <c r="A515" s="6" t="s">
        <v>48</v>
      </c>
      <c r="B515" s="5"/>
      <c r="C515" s="5"/>
      <c r="D515" s="5"/>
      <c r="E515" s="7" t="s">
        <v>49</v>
      </c>
    </row>
    <row r="516" spans="1:5" ht="15" customHeight="1" x14ac:dyDescent="0.2">
      <c r="A516" s="21"/>
      <c r="B516" s="22"/>
      <c r="C516" s="5"/>
      <c r="E516" s="23"/>
    </row>
    <row r="517" spans="1:5" ht="15" customHeight="1" x14ac:dyDescent="0.2">
      <c r="A517" s="9" t="s">
        <v>7</v>
      </c>
      <c r="B517" s="24" t="s">
        <v>8</v>
      </c>
      <c r="C517" s="9" t="s">
        <v>9</v>
      </c>
      <c r="D517" s="25" t="s">
        <v>10</v>
      </c>
      <c r="E517" s="9" t="s">
        <v>11</v>
      </c>
    </row>
    <row r="518" spans="1:5" ht="15" customHeight="1" x14ac:dyDescent="0.2">
      <c r="A518" s="37">
        <v>16</v>
      </c>
      <c r="B518" s="27">
        <v>30103000000</v>
      </c>
      <c r="C518" s="27">
        <v>3319</v>
      </c>
      <c r="D518" s="28" t="s">
        <v>107</v>
      </c>
      <c r="E518" s="83">
        <v>60000</v>
      </c>
    </row>
    <row r="519" spans="1:5" ht="15" customHeight="1" x14ac:dyDescent="0.2">
      <c r="A519" s="128"/>
      <c r="B519" s="27"/>
      <c r="C519" s="18" t="s">
        <v>13</v>
      </c>
      <c r="D519" s="31"/>
      <c r="E519" s="32">
        <f>SUM(E518:E518)</f>
        <v>60000</v>
      </c>
    </row>
    <row r="520" spans="1:5" ht="15" customHeight="1" x14ac:dyDescent="0.2"/>
    <row r="521" spans="1:5" ht="15" customHeight="1" x14ac:dyDescent="0.2"/>
    <row r="522" spans="1:5" ht="15" customHeight="1" x14ac:dyDescent="0.25">
      <c r="A522" s="1" t="s">
        <v>108</v>
      </c>
    </row>
    <row r="523" spans="1:5" ht="15" customHeight="1" x14ac:dyDescent="0.2">
      <c r="A523" s="255" t="s">
        <v>109</v>
      </c>
      <c r="B523" s="255"/>
      <c r="C523" s="255"/>
      <c r="D523" s="255"/>
      <c r="E523" s="255"/>
    </row>
    <row r="524" spans="1:5" ht="15" customHeight="1" x14ac:dyDescent="0.2">
      <c r="A524" s="255"/>
      <c r="B524" s="255"/>
      <c r="C524" s="255"/>
      <c r="D524" s="255"/>
      <c r="E524" s="255"/>
    </row>
    <row r="525" spans="1:5" ht="15" customHeight="1" x14ac:dyDescent="0.2">
      <c r="A525" s="256" t="s">
        <v>110</v>
      </c>
      <c r="B525" s="256"/>
      <c r="C525" s="256"/>
      <c r="D525" s="256"/>
      <c r="E525" s="256"/>
    </row>
    <row r="526" spans="1:5" ht="15" customHeight="1" x14ac:dyDescent="0.2">
      <c r="A526" s="256"/>
      <c r="B526" s="256"/>
      <c r="C526" s="256"/>
      <c r="D526" s="256"/>
      <c r="E526" s="256"/>
    </row>
    <row r="527" spans="1:5" ht="15" customHeight="1" x14ac:dyDescent="0.2">
      <c r="A527" s="256"/>
      <c r="B527" s="256"/>
      <c r="C527" s="256"/>
      <c r="D527" s="256"/>
      <c r="E527" s="256"/>
    </row>
    <row r="528" spans="1:5" ht="15" customHeight="1" x14ac:dyDescent="0.2">
      <c r="A528" s="256"/>
      <c r="B528" s="256"/>
      <c r="C528" s="256"/>
      <c r="D528" s="256"/>
      <c r="E528" s="256"/>
    </row>
    <row r="529" spans="1:5" ht="15" customHeight="1" x14ac:dyDescent="0.2">
      <c r="A529" s="256"/>
      <c r="B529" s="256"/>
      <c r="C529" s="256"/>
      <c r="D529" s="256"/>
      <c r="E529" s="256"/>
    </row>
    <row r="530" spans="1:5" ht="15" customHeight="1" x14ac:dyDescent="0.25">
      <c r="A530" s="1"/>
    </row>
    <row r="531" spans="1:5" ht="15" customHeight="1" x14ac:dyDescent="0.25">
      <c r="A531" s="4" t="s">
        <v>14</v>
      </c>
      <c r="B531" s="5"/>
      <c r="C531" s="5"/>
      <c r="D531" s="5"/>
      <c r="E531" s="5"/>
    </row>
    <row r="532" spans="1:5" ht="15" customHeight="1" x14ac:dyDescent="0.2">
      <c r="A532" s="6" t="s">
        <v>5</v>
      </c>
      <c r="B532" s="5"/>
      <c r="C532" s="5"/>
      <c r="D532" s="5"/>
      <c r="E532" s="7" t="s">
        <v>6</v>
      </c>
    </row>
    <row r="533" spans="1:5" ht="15" customHeight="1" x14ac:dyDescent="0.25">
      <c r="A533" s="4"/>
      <c r="B533" s="21"/>
      <c r="C533" s="5"/>
      <c r="D533" s="5"/>
      <c r="E533" s="8"/>
    </row>
    <row r="534" spans="1:5" ht="15" customHeight="1" x14ac:dyDescent="0.2">
      <c r="A534" s="9" t="s">
        <v>7</v>
      </c>
      <c r="B534" s="9" t="s">
        <v>8</v>
      </c>
      <c r="C534" s="9" t="s">
        <v>9</v>
      </c>
      <c r="D534" s="88" t="s">
        <v>10</v>
      </c>
      <c r="E534" s="11" t="s">
        <v>11</v>
      </c>
    </row>
    <row r="535" spans="1:5" ht="15" customHeight="1" x14ac:dyDescent="0.2">
      <c r="A535" s="37"/>
      <c r="B535" s="71">
        <v>20000000000</v>
      </c>
      <c r="C535" s="129">
        <v>6409</v>
      </c>
      <c r="D535" s="65" t="s">
        <v>33</v>
      </c>
      <c r="E535" s="127">
        <v>-2235500</v>
      </c>
    </row>
    <row r="536" spans="1:5" ht="15" customHeight="1" x14ac:dyDescent="0.2">
      <c r="A536" s="37">
        <v>2</v>
      </c>
      <c r="B536" s="71">
        <v>30102000000</v>
      </c>
      <c r="C536" s="129">
        <v>6409</v>
      </c>
      <c r="D536" s="76" t="s">
        <v>111</v>
      </c>
      <c r="E536" s="127">
        <v>2235500</v>
      </c>
    </row>
    <row r="537" spans="1:5" ht="15" customHeight="1" x14ac:dyDescent="0.2">
      <c r="A537" s="128"/>
      <c r="B537" s="130"/>
      <c r="C537" s="18" t="s">
        <v>13</v>
      </c>
      <c r="D537" s="19"/>
      <c r="E537" s="20">
        <f>SUM(E535:E536)</f>
        <v>0</v>
      </c>
    </row>
    <row r="538" spans="1:5" ht="15" customHeight="1" x14ac:dyDescent="0.2">
      <c r="A538" s="91"/>
      <c r="B538" s="131"/>
      <c r="C538" s="74"/>
      <c r="D538" s="5"/>
      <c r="E538" s="75"/>
    </row>
    <row r="539" spans="1:5" ht="15" customHeight="1" x14ac:dyDescent="0.25">
      <c r="A539" s="1"/>
    </row>
    <row r="540" spans="1:5" ht="15" customHeight="1" x14ac:dyDescent="0.25">
      <c r="A540" s="1" t="s">
        <v>112</v>
      </c>
    </row>
    <row r="541" spans="1:5" ht="15" customHeight="1" x14ac:dyDescent="0.2">
      <c r="A541" s="255" t="s">
        <v>113</v>
      </c>
      <c r="B541" s="255"/>
      <c r="C541" s="255"/>
      <c r="D541" s="255"/>
      <c r="E541" s="255"/>
    </row>
    <row r="542" spans="1:5" ht="15" customHeight="1" x14ac:dyDescent="0.2">
      <c r="A542" s="255"/>
      <c r="B542" s="255"/>
      <c r="C542" s="255"/>
      <c r="D542" s="255"/>
      <c r="E542" s="255"/>
    </row>
    <row r="543" spans="1:5" ht="15" customHeight="1" x14ac:dyDescent="0.2">
      <c r="A543" s="254" t="s">
        <v>114</v>
      </c>
      <c r="B543" s="254"/>
      <c r="C543" s="254"/>
      <c r="D543" s="254"/>
      <c r="E543" s="254"/>
    </row>
    <row r="544" spans="1:5" ht="15" customHeight="1" x14ac:dyDescent="0.2">
      <c r="A544" s="254"/>
      <c r="B544" s="254"/>
      <c r="C544" s="254"/>
      <c r="D544" s="254"/>
      <c r="E544" s="254"/>
    </row>
    <row r="545" spans="1:5" ht="15" customHeight="1" x14ac:dyDescent="0.2">
      <c r="A545" s="254"/>
      <c r="B545" s="254"/>
      <c r="C545" s="254"/>
      <c r="D545" s="254"/>
      <c r="E545" s="254"/>
    </row>
    <row r="546" spans="1:5" ht="15" customHeight="1" x14ac:dyDescent="0.2">
      <c r="A546" s="254"/>
      <c r="B546" s="254"/>
      <c r="C546" s="254"/>
      <c r="D546" s="254"/>
      <c r="E546" s="254"/>
    </row>
    <row r="547" spans="1:5" ht="15" customHeight="1" x14ac:dyDescent="0.2">
      <c r="A547" s="254"/>
      <c r="B547" s="254"/>
      <c r="C547" s="254"/>
      <c r="D547" s="254"/>
      <c r="E547" s="254"/>
    </row>
    <row r="548" spans="1:5" ht="15" customHeight="1" x14ac:dyDescent="0.2">
      <c r="A548" s="254"/>
      <c r="B548" s="254"/>
      <c r="C548" s="254"/>
      <c r="D548" s="254"/>
      <c r="E548" s="254"/>
    </row>
    <row r="549" spans="1:5" ht="15" customHeight="1" x14ac:dyDescent="0.2">
      <c r="A549" s="2"/>
      <c r="B549" s="2"/>
      <c r="C549" s="2"/>
      <c r="D549" s="2"/>
      <c r="E549" s="2"/>
    </row>
    <row r="550" spans="1:5" ht="15" customHeight="1" x14ac:dyDescent="0.25">
      <c r="A550" s="4" t="s">
        <v>14</v>
      </c>
      <c r="B550" s="5"/>
      <c r="C550" s="5"/>
      <c r="D550" s="5"/>
      <c r="E550" s="5"/>
    </row>
    <row r="551" spans="1:5" ht="15" customHeight="1" x14ac:dyDescent="0.2">
      <c r="A551" s="6" t="s">
        <v>5</v>
      </c>
      <c r="B551" s="5"/>
      <c r="C551" s="5"/>
      <c r="D551" s="5"/>
      <c r="E551" s="7" t="s">
        <v>6</v>
      </c>
    </row>
    <row r="552" spans="1:5" ht="15" customHeight="1" x14ac:dyDescent="0.25">
      <c r="A552" s="4"/>
      <c r="B552" s="21"/>
      <c r="C552" s="5"/>
      <c r="D552" s="5"/>
      <c r="E552" s="8"/>
    </row>
    <row r="553" spans="1:5" ht="15" customHeight="1" x14ac:dyDescent="0.2">
      <c r="A553" s="9" t="s">
        <v>7</v>
      </c>
      <c r="B553" s="9" t="s">
        <v>8</v>
      </c>
      <c r="C553" s="9" t="s">
        <v>9</v>
      </c>
      <c r="D553" s="10" t="s">
        <v>10</v>
      </c>
      <c r="E553" s="11" t="s">
        <v>11</v>
      </c>
    </row>
    <row r="554" spans="1:5" ht="15" customHeight="1" x14ac:dyDescent="0.2">
      <c r="A554" s="37">
        <v>2</v>
      </c>
      <c r="B554" s="71">
        <v>30102000000</v>
      </c>
      <c r="C554" s="129">
        <v>6409</v>
      </c>
      <c r="D554" s="76" t="s">
        <v>111</v>
      </c>
      <c r="E554" s="127">
        <v>-105000</v>
      </c>
    </row>
    <row r="555" spans="1:5" ht="15" customHeight="1" x14ac:dyDescent="0.2">
      <c r="A555" s="128"/>
      <c r="B555" s="130"/>
      <c r="C555" s="18" t="s">
        <v>13</v>
      </c>
      <c r="D555" s="19"/>
      <c r="E555" s="20">
        <f>E554</f>
        <v>-105000</v>
      </c>
    </row>
    <row r="556" spans="1:5" ht="15" customHeight="1" x14ac:dyDescent="0.2">
      <c r="A556" s="91"/>
      <c r="B556" s="131"/>
      <c r="C556" s="74"/>
      <c r="D556" s="5"/>
      <c r="E556" s="75"/>
    </row>
    <row r="557" spans="1:5" ht="15" customHeight="1" x14ac:dyDescent="0.25">
      <c r="A557" s="4" t="s">
        <v>14</v>
      </c>
      <c r="B557" s="5"/>
      <c r="C557" s="5"/>
      <c r="D557" s="5"/>
      <c r="E557" s="21"/>
    </row>
    <row r="558" spans="1:5" ht="15" customHeight="1" x14ac:dyDescent="0.2">
      <c r="A558" s="6" t="s">
        <v>21</v>
      </c>
      <c r="B558" s="5"/>
      <c r="C558" s="5"/>
      <c r="D558" s="5"/>
      <c r="E558" s="7" t="s">
        <v>22</v>
      </c>
    </row>
    <row r="559" spans="1:5" ht="15" customHeight="1" x14ac:dyDescent="0.2">
      <c r="A559" s="6"/>
      <c r="B559" s="21"/>
      <c r="C559" s="5"/>
      <c r="D559" s="5"/>
      <c r="E559" s="8"/>
    </row>
    <row r="560" spans="1:5" ht="15" customHeight="1" x14ac:dyDescent="0.2">
      <c r="A560" s="9" t="s">
        <v>7</v>
      </c>
      <c r="B560" s="9" t="s">
        <v>8</v>
      </c>
      <c r="C560" s="9" t="s">
        <v>9</v>
      </c>
      <c r="D560" s="10" t="s">
        <v>10</v>
      </c>
      <c r="E560" s="11" t="s">
        <v>11</v>
      </c>
    </row>
    <row r="561" spans="1:5" ht="15" customHeight="1" x14ac:dyDescent="0.2">
      <c r="A561" s="50">
        <v>2</v>
      </c>
      <c r="B561" s="71">
        <v>30101000000</v>
      </c>
      <c r="C561" s="39">
        <v>3742</v>
      </c>
      <c r="D561" s="28" t="s">
        <v>115</v>
      </c>
      <c r="E561" s="132">
        <v>20000</v>
      </c>
    </row>
    <row r="562" spans="1:5" ht="15" customHeight="1" x14ac:dyDescent="0.2">
      <c r="A562" s="50">
        <v>2</v>
      </c>
      <c r="B562" s="71">
        <v>30101000000</v>
      </c>
      <c r="C562" s="39">
        <v>3429</v>
      </c>
      <c r="D562" s="28" t="s">
        <v>115</v>
      </c>
      <c r="E562" s="132">
        <v>50000</v>
      </c>
    </row>
    <row r="563" spans="1:5" ht="15" customHeight="1" x14ac:dyDescent="0.2">
      <c r="A563" s="50">
        <v>2</v>
      </c>
      <c r="B563" s="71">
        <v>30101000000</v>
      </c>
      <c r="C563" s="39">
        <v>1019</v>
      </c>
      <c r="D563" s="28" t="s">
        <v>115</v>
      </c>
      <c r="E563" s="132">
        <v>25000</v>
      </c>
    </row>
    <row r="564" spans="1:5" ht="15" customHeight="1" x14ac:dyDescent="0.2">
      <c r="A564" s="50">
        <v>2</v>
      </c>
      <c r="B564" s="71">
        <v>30102000000</v>
      </c>
      <c r="C564" s="39">
        <v>3429</v>
      </c>
      <c r="D564" s="76" t="s">
        <v>116</v>
      </c>
      <c r="E564" s="132">
        <v>10000</v>
      </c>
    </row>
    <row r="565" spans="1:5" ht="15" customHeight="1" x14ac:dyDescent="0.2">
      <c r="A565" s="55"/>
      <c r="B565" s="55"/>
      <c r="C565" s="18" t="s">
        <v>13</v>
      </c>
      <c r="D565" s="19"/>
      <c r="E565" s="20">
        <f>SUM(E561:E564)</f>
        <v>105000</v>
      </c>
    </row>
    <row r="566" spans="1:5" ht="15" customHeight="1" x14ac:dyDescent="0.2"/>
    <row r="567" spans="1:5" ht="15" customHeight="1" x14ac:dyDescent="0.2"/>
    <row r="568" spans="1:5" ht="15" customHeight="1" x14ac:dyDescent="0.2"/>
    <row r="569" spans="1:5" ht="15" customHeight="1" x14ac:dyDescent="0.2"/>
    <row r="570" spans="1:5" ht="15" customHeight="1" x14ac:dyDescent="0.2"/>
    <row r="571" spans="1:5" ht="15" customHeight="1" x14ac:dyDescent="0.2"/>
    <row r="572" spans="1:5" ht="15" customHeight="1" x14ac:dyDescent="0.2"/>
    <row r="573" spans="1:5" ht="15" customHeight="1" x14ac:dyDescent="0.2"/>
    <row r="574" spans="1:5" ht="15" customHeight="1" x14ac:dyDescent="0.25">
      <c r="A574" s="1" t="s">
        <v>117</v>
      </c>
    </row>
    <row r="575" spans="1:5" ht="15" customHeight="1" x14ac:dyDescent="0.2">
      <c r="A575" s="255" t="s">
        <v>118</v>
      </c>
      <c r="B575" s="255"/>
      <c r="C575" s="255"/>
      <c r="D575" s="255"/>
      <c r="E575" s="255"/>
    </row>
    <row r="576" spans="1:5" ht="15" customHeight="1" x14ac:dyDescent="0.2">
      <c r="A576" s="255"/>
      <c r="B576" s="255"/>
      <c r="C576" s="255"/>
      <c r="D576" s="255"/>
      <c r="E576" s="255"/>
    </row>
    <row r="577" spans="1:5" ht="15" customHeight="1" x14ac:dyDescent="0.2">
      <c r="A577" s="254" t="s">
        <v>119</v>
      </c>
      <c r="B577" s="254"/>
      <c r="C577" s="254"/>
      <c r="D577" s="254"/>
      <c r="E577" s="254"/>
    </row>
    <row r="578" spans="1:5" ht="15" customHeight="1" x14ac:dyDescent="0.2">
      <c r="A578" s="254"/>
      <c r="B578" s="254"/>
      <c r="C578" s="254"/>
      <c r="D578" s="254"/>
      <c r="E578" s="254"/>
    </row>
    <row r="579" spans="1:5" ht="15" customHeight="1" x14ac:dyDescent="0.2">
      <c r="A579" s="254"/>
      <c r="B579" s="254"/>
      <c r="C579" s="254"/>
      <c r="D579" s="254"/>
      <c r="E579" s="254"/>
    </row>
    <row r="580" spans="1:5" ht="15" customHeight="1" x14ac:dyDescent="0.2">
      <c r="A580" s="254"/>
      <c r="B580" s="254"/>
      <c r="C580" s="254"/>
      <c r="D580" s="254"/>
      <c r="E580" s="254"/>
    </row>
    <row r="581" spans="1:5" ht="15" customHeight="1" x14ac:dyDescent="0.2">
      <c r="A581" s="254"/>
      <c r="B581" s="254"/>
      <c r="C581" s="254"/>
      <c r="D581" s="254"/>
      <c r="E581" s="254"/>
    </row>
    <row r="582" spans="1:5" ht="15" customHeight="1" x14ac:dyDescent="0.2">
      <c r="A582" s="2"/>
      <c r="B582" s="2"/>
      <c r="C582" s="2"/>
      <c r="D582" s="2"/>
      <c r="E582" s="2"/>
    </row>
    <row r="583" spans="1:5" ht="15" customHeight="1" x14ac:dyDescent="0.25">
      <c r="A583" s="4" t="s">
        <v>14</v>
      </c>
      <c r="B583" s="5"/>
      <c r="C583" s="5"/>
      <c r="D583" s="5"/>
      <c r="E583" s="5"/>
    </row>
    <row r="584" spans="1:5" ht="15" customHeight="1" x14ac:dyDescent="0.2">
      <c r="A584" s="6" t="s">
        <v>5</v>
      </c>
      <c r="B584" s="5"/>
      <c r="C584" s="5"/>
      <c r="D584" s="5"/>
      <c r="E584" s="7" t="s">
        <v>6</v>
      </c>
    </row>
    <row r="585" spans="1:5" ht="15" customHeight="1" x14ac:dyDescent="0.25">
      <c r="A585" s="4"/>
      <c r="B585" s="21"/>
      <c r="C585" s="5"/>
      <c r="D585" s="5"/>
      <c r="E585" s="8"/>
    </row>
    <row r="586" spans="1:5" ht="15" customHeight="1" x14ac:dyDescent="0.2">
      <c r="A586" s="9" t="s">
        <v>7</v>
      </c>
      <c r="B586" s="9" t="s">
        <v>8</v>
      </c>
      <c r="C586" s="9" t="s">
        <v>9</v>
      </c>
      <c r="D586" s="10" t="s">
        <v>10</v>
      </c>
      <c r="E586" s="11" t="s">
        <v>11</v>
      </c>
    </row>
    <row r="587" spans="1:5" ht="15" customHeight="1" x14ac:dyDescent="0.2">
      <c r="A587" s="37">
        <v>2</v>
      </c>
      <c r="B587" s="71">
        <v>30102000000</v>
      </c>
      <c r="C587" s="129">
        <v>6409</v>
      </c>
      <c r="D587" s="76" t="s">
        <v>111</v>
      </c>
      <c r="E587" s="127">
        <v>-160000</v>
      </c>
    </row>
    <row r="588" spans="1:5" ht="15" customHeight="1" x14ac:dyDescent="0.2">
      <c r="A588" s="128"/>
      <c r="B588" s="130"/>
      <c r="C588" s="18" t="s">
        <v>13</v>
      </c>
      <c r="D588" s="19"/>
      <c r="E588" s="20">
        <f>E587</f>
        <v>-160000</v>
      </c>
    </row>
    <row r="589" spans="1:5" ht="15" customHeight="1" x14ac:dyDescent="0.2">
      <c r="A589" s="91"/>
      <c r="B589" s="131"/>
      <c r="C589" s="74"/>
      <c r="D589" s="5"/>
      <c r="E589" s="75"/>
    </row>
    <row r="590" spans="1:5" ht="15" customHeight="1" x14ac:dyDescent="0.25">
      <c r="A590" s="4" t="s">
        <v>14</v>
      </c>
      <c r="B590" s="5"/>
      <c r="C590" s="5"/>
      <c r="D590" s="5"/>
      <c r="E590" s="21"/>
    </row>
    <row r="591" spans="1:5" ht="15" customHeight="1" x14ac:dyDescent="0.2">
      <c r="A591" s="6" t="s">
        <v>28</v>
      </c>
      <c r="B591" s="21"/>
      <c r="C591" s="21"/>
      <c r="D591" s="21"/>
      <c r="E591" s="21" t="s">
        <v>29</v>
      </c>
    </row>
    <row r="592" spans="1:5" ht="15" customHeight="1" x14ac:dyDescent="0.2">
      <c r="A592" s="6"/>
      <c r="B592" s="21"/>
      <c r="C592" s="5"/>
      <c r="D592" s="5"/>
      <c r="E592" s="8"/>
    </row>
    <row r="593" spans="1:5" ht="15" customHeight="1" x14ac:dyDescent="0.2">
      <c r="A593" s="9" t="s">
        <v>7</v>
      </c>
      <c r="B593" s="9" t="s">
        <v>8</v>
      </c>
      <c r="C593" s="9" t="s">
        <v>9</v>
      </c>
      <c r="D593" s="10" t="s">
        <v>10</v>
      </c>
      <c r="E593" s="11" t="s">
        <v>11</v>
      </c>
    </row>
    <row r="594" spans="1:5" ht="15" customHeight="1" x14ac:dyDescent="0.2">
      <c r="A594" s="37">
        <v>2</v>
      </c>
      <c r="B594" s="71">
        <v>30101000000</v>
      </c>
      <c r="C594" s="14">
        <v>4399</v>
      </c>
      <c r="D594" s="76" t="s">
        <v>115</v>
      </c>
      <c r="E594" s="72">
        <v>160000</v>
      </c>
    </row>
    <row r="595" spans="1:5" ht="15" customHeight="1" x14ac:dyDescent="0.2">
      <c r="A595" s="55"/>
      <c r="B595" s="55"/>
      <c r="C595" s="18" t="s">
        <v>13</v>
      </c>
      <c r="D595" s="19"/>
      <c r="E595" s="20">
        <f>SUM(E594:E594)</f>
        <v>160000</v>
      </c>
    </row>
    <row r="596" spans="1:5" ht="15" customHeight="1" x14ac:dyDescent="0.2"/>
    <row r="597" spans="1:5" ht="15" customHeight="1" x14ac:dyDescent="0.2"/>
    <row r="598" spans="1:5" ht="15" customHeight="1" x14ac:dyDescent="0.25">
      <c r="A598" s="1" t="s">
        <v>120</v>
      </c>
    </row>
    <row r="599" spans="1:5" ht="15" customHeight="1" x14ac:dyDescent="0.2">
      <c r="A599" s="255" t="s">
        <v>102</v>
      </c>
      <c r="B599" s="255"/>
      <c r="C599" s="255"/>
      <c r="D599" s="255"/>
      <c r="E599" s="255"/>
    </row>
    <row r="600" spans="1:5" ht="15" customHeight="1" x14ac:dyDescent="0.2">
      <c r="A600" s="255"/>
      <c r="B600" s="255"/>
      <c r="C600" s="255"/>
      <c r="D600" s="255"/>
      <c r="E600" s="255"/>
    </row>
    <row r="601" spans="1:5" ht="15" customHeight="1" x14ac:dyDescent="0.2">
      <c r="A601" s="254" t="s">
        <v>121</v>
      </c>
      <c r="B601" s="254"/>
      <c r="C601" s="254"/>
      <c r="D601" s="254"/>
      <c r="E601" s="254"/>
    </row>
    <row r="602" spans="1:5" ht="15" customHeight="1" x14ac:dyDescent="0.2">
      <c r="A602" s="254"/>
      <c r="B602" s="254"/>
      <c r="C602" s="254"/>
      <c r="D602" s="254"/>
      <c r="E602" s="254"/>
    </row>
    <row r="603" spans="1:5" ht="15" customHeight="1" x14ac:dyDescent="0.2">
      <c r="A603" s="254"/>
      <c r="B603" s="254"/>
      <c r="C603" s="254"/>
      <c r="D603" s="254"/>
      <c r="E603" s="254"/>
    </row>
    <row r="604" spans="1:5" ht="15" customHeight="1" x14ac:dyDescent="0.2">
      <c r="A604" s="254"/>
      <c r="B604" s="254"/>
      <c r="C604" s="254"/>
      <c r="D604" s="254"/>
      <c r="E604" s="254"/>
    </row>
    <row r="605" spans="1:5" ht="15" customHeight="1" x14ac:dyDescent="0.2">
      <c r="A605" s="254"/>
      <c r="B605" s="254"/>
      <c r="C605" s="254"/>
      <c r="D605" s="254"/>
      <c r="E605" s="254"/>
    </row>
    <row r="606" spans="1:5" ht="15" customHeight="1" x14ac:dyDescent="0.2">
      <c r="A606" s="254"/>
      <c r="B606" s="254"/>
      <c r="C606" s="254"/>
      <c r="D606" s="254"/>
      <c r="E606" s="254"/>
    </row>
    <row r="607" spans="1:5" ht="15" customHeight="1" x14ac:dyDescent="0.2">
      <c r="A607" s="2"/>
      <c r="B607" s="2"/>
      <c r="C607" s="2"/>
      <c r="D607" s="2"/>
      <c r="E607" s="2"/>
    </row>
    <row r="608" spans="1:5" ht="15" customHeight="1" x14ac:dyDescent="0.25">
      <c r="A608" s="4" t="s">
        <v>14</v>
      </c>
      <c r="B608" s="5"/>
      <c r="C608" s="5"/>
      <c r="D608" s="5"/>
      <c r="E608" s="5"/>
    </row>
    <row r="609" spans="1:5" ht="15" customHeight="1" x14ac:dyDescent="0.2">
      <c r="A609" s="6" t="s">
        <v>5</v>
      </c>
      <c r="B609" s="5"/>
      <c r="C609" s="5"/>
      <c r="D609" s="5"/>
      <c r="E609" s="7" t="s">
        <v>6</v>
      </c>
    </row>
    <row r="610" spans="1:5" ht="15" customHeight="1" x14ac:dyDescent="0.25">
      <c r="A610" s="4"/>
      <c r="B610" s="21"/>
      <c r="C610" s="5"/>
      <c r="D610" s="5"/>
      <c r="E610" s="8"/>
    </row>
    <row r="611" spans="1:5" ht="15" customHeight="1" x14ac:dyDescent="0.2">
      <c r="A611" s="9" t="s">
        <v>7</v>
      </c>
      <c r="B611" s="9" t="s">
        <v>8</v>
      </c>
      <c r="C611" s="9" t="s">
        <v>9</v>
      </c>
      <c r="D611" s="10" t="s">
        <v>10</v>
      </c>
      <c r="E611" s="11" t="s">
        <v>11</v>
      </c>
    </row>
    <row r="612" spans="1:5" ht="15" customHeight="1" x14ac:dyDescent="0.2">
      <c r="A612" s="37">
        <v>2</v>
      </c>
      <c r="B612" s="71">
        <v>30102000000</v>
      </c>
      <c r="C612" s="129">
        <v>6409</v>
      </c>
      <c r="D612" s="76" t="s">
        <v>111</v>
      </c>
      <c r="E612" s="127">
        <v>-1199600</v>
      </c>
    </row>
    <row r="613" spans="1:5" ht="15" customHeight="1" x14ac:dyDescent="0.2">
      <c r="A613" s="128"/>
      <c r="B613" s="130"/>
      <c r="C613" s="18" t="s">
        <v>13</v>
      </c>
      <c r="D613" s="19"/>
      <c r="E613" s="20">
        <f>E612</f>
        <v>-1199600</v>
      </c>
    </row>
    <row r="614" spans="1:5" ht="15" customHeight="1" x14ac:dyDescent="0.2">
      <c r="A614" s="91"/>
      <c r="B614" s="131"/>
      <c r="C614" s="74"/>
      <c r="D614" s="5"/>
      <c r="E614" s="75"/>
    </row>
    <row r="615" spans="1:5" ht="15" customHeight="1" x14ac:dyDescent="0.25">
      <c r="A615" s="4" t="s">
        <v>14</v>
      </c>
      <c r="B615" s="5"/>
      <c r="C615" s="5"/>
      <c r="D615" s="5"/>
      <c r="E615" s="21"/>
    </row>
    <row r="616" spans="1:5" ht="15" customHeight="1" x14ac:dyDescent="0.2">
      <c r="A616" s="61" t="s">
        <v>87</v>
      </c>
      <c r="B616" s="35"/>
      <c r="C616" s="35"/>
      <c r="D616" s="35"/>
      <c r="E616" s="36" t="s">
        <v>88</v>
      </c>
    </row>
    <row r="617" spans="1:5" ht="15" customHeight="1" x14ac:dyDescent="0.2">
      <c r="A617" s="6"/>
      <c r="B617" s="21"/>
      <c r="C617" s="5"/>
      <c r="D617" s="5"/>
      <c r="E617" s="8"/>
    </row>
    <row r="618" spans="1:5" ht="15" customHeight="1" x14ac:dyDescent="0.2">
      <c r="A618" s="9" t="s">
        <v>7</v>
      </c>
      <c r="B618" s="9" t="s">
        <v>8</v>
      </c>
      <c r="C618" s="9" t="s">
        <v>9</v>
      </c>
      <c r="D618" s="10" t="s">
        <v>10</v>
      </c>
      <c r="E618" s="11" t="s">
        <v>11</v>
      </c>
    </row>
    <row r="619" spans="1:5" ht="15" customHeight="1" x14ac:dyDescent="0.2">
      <c r="A619" s="37">
        <v>2</v>
      </c>
      <c r="B619" s="71">
        <v>30101000000</v>
      </c>
      <c r="C619" s="14">
        <v>3419</v>
      </c>
      <c r="D619" s="76" t="s">
        <v>115</v>
      </c>
      <c r="E619" s="72">
        <v>600000</v>
      </c>
    </row>
    <row r="620" spans="1:5" ht="15" customHeight="1" x14ac:dyDescent="0.2">
      <c r="A620" s="37">
        <v>2</v>
      </c>
      <c r="B620" s="71">
        <v>30102000000</v>
      </c>
      <c r="C620" s="14">
        <v>3419</v>
      </c>
      <c r="D620" s="76" t="s">
        <v>116</v>
      </c>
      <c r="E620" s="72">
        <v>300000</v>
      </c>
    </row>
    <row r="621" spans="1:5" ht="15" customHeight="1" x14ac:dyDescent="0.2">
      <c r="A621" s="37">
        <v>2</v>
      </c>
      <c r="B621" s="71">
        <v>30102000000</v>
      </c>
      <c r="C621" s="14">
        <v>3429</v>
      </c>
      <c r="D621" s="76" t="s">
        <v>75</v>
      </c>
      <c r="E621" s="72">
        <v>50000</v>
      </c>
    </row>
    <row r="622" spans="1:5" ht="15" customHeight="1" x14ac:dyDescent="0.2">
      <c r="A622" s="37">
        <v>2</v>
      </c>
      <c r="B622" s="71">
        <v>30101000000</v>
      </c>
      <c r="C622" s="14">
        <v>3429</v>
      </c>
      <c r="D622" s="76" t="s">
        <v>115</v>
      </c>
      <c r="E622" s="72">
        <v>199600</v>
      </c>
    </row>
    <row r="623" spans="1:5" ht="15" customHeight="1" x14ac:dyDescent="0.2">
      <c r="A623" s="37">
        <v>2</v>
      </c>
      <c r="B623" s="71">
        <v>30102000000</v>
      </c>
      <c r="C623" s="14">
        <v>3429</v>
      </c>
      <c r="D623" s="76" t="s">
        <v>116</v>
      </c>
      <c r="E623" s="72">
        <v>50000</v>
      </c>
    </row>
    <row r="624" spans="1:5" ht="15" customHeight="1" x14ac:dyDescent="0.2">
      <c r="A624" s="55"/>
      <c r="B624" s="55"/>
      <c r="C624" s="18" t="s">
        <v>13</v>
      </c>
      <c r="D624" s="19"/>
      <c r="E624" s="20">
        <f>SUM(E619:E623)</f>
        <v>1199600</v>
      </c>
    </row>
    <row r="625" spans="1:5" ht="15" customHeight="1" x14ac:dyDescent="0.2"/>
    <row r="626" spans="1:5" ht="15" customHeight="1" x14ac:dyDescent="0.25">
      <c r="A626" s="1" t="s">
        <v>122</v>
      </c>
    </row>
    <row r="627" spans="1:5" ht="15" customHeight="1" x14ac:dyDescent="0.2">
      <c r="A627" s="255" t="s">
        <v>105</v>
      </c>
      <c r="B627" s="255"/>
      <c r="C627" s="255"/>
      <c r="D627" s="255"/>
      <c r="E627" s="255"/>
    </row>
    <row r="628" spans="1:5" ht="15" customHeight="1" x14ac:dyDescent="0.2">
      <c r="A628" s="255"/>
      <c r="B628" s="255"/>
      <c r="C628" s="255"/>
      <c r="D628" s="255"/>
      <c r="E628" s="255"/>
    </row>
    <row r="629" spans="1:5" ht="15" customHeight="1" x14ac:dyDescent="0.2">
      <c r="A629" s="254" t="s">
        <v>123</v>
      </c>
      <c r="B629" s="254"/>
      <c r="C629" s="254"/>
      <c r="D629" s="254"/>
      <c r="E629" s="254"/>
    </row>
    <row r="630" spans="1:5" ht="15" customHeight="1" x14ac:dyDescent="0.2">
      <c r="A630" s="254"/>
      <c r="B630" s="254"/>
      <c r="C630" s="254"/>
      <c r="D630" s="254"/>
      <c r="E630" s="254"/>
    </row>
    <row r="631" spans="1:5" ht="15" customHeight="1" x14ac:dyDescent="0.2">
      <c r="A631" s="254"/>
      <c r="B631" s="254"/>
      <c r="C631" s="254"/>
      <c r="D631" s="254"/>
      <c r="E631" s="254"/>
    </row>
    <row r="632" spans="1:5" ht="15" customHeight="1" x14ac:dyDescent="0.2">
      <c r="A632" s="254"/>
      <c r="B632" s="254"/>
      <c r="C632" s="254"/>
      <c r="D632" s="254"/>
      <c r="E632" s="254"/>
    </row>
    <row r="633" spans="1:5" ht="15" customHeight="1" x14ac:dyDescent="0.2">
      <c r="A633" s="254"/>
      <c r="B633" s="254"/>
      <c r="C633" s="254"/>
      <c r="D633" s="254"/>
      <c r="E633" s="254"/>
    </row>
    <row r="634" spans="1:5" ht="15" customHeight="1" x14ac:dyDescent="0.2">
      <c r="A634" s="254"/>
      <c r="B634" s="254"/>
      <c r="C634" s="254"/>
      <c r="D634" s="254"/>
      <c r="E634" s="254"/>
    </row>
    <row r="635" spans="1:5" ht="15" customHeight="1" x14ac:dyDescent="0.2">
      <c r="A635" s="2"/>
      <c r="B635" s="2"/>
      <c r="C635" s="2"/>
      <c r="D635" s="2"/>
      <c r="E635" s="2"/>
    </row>
    <row r="636" spans="1:5" ht="15" customHeight="1" x14ac:dyDescent="0.25">
      <c r="A636" s="4" t="s">
        <v>14</v>
      </c>
      <c r="B636" s="5"/>
      <c r="C636" s="5"/>
      <c r="D636" s="5"/>
      <c r="E636" s="5"/>
    </row>
    <row r="637" spans="1:5" ht="15" customHeight="1" x14ac:dyDescent="0.2">
      <c r="A637" s="6" t="s">
        <v>5</v>
      </c>
      <c r="B637" s="5"/>
      <c r="C637" s="5"/>
      <c r="D637" s="5"/>
      <c r="E637" s="7" t="s">
        <v>6</v>
      </c>
    </row>
    <row r="638" spans="1:5" ht="15" customHeight="1" x14ac:dyDescent="0.25">
      <c r="A638" s="4"/>
      <c r="B638" s="21"/>
      <c r="C638" s="5"/>
      <c r="D638" s="5"/>
      <c r="E638" s="8"/>
    </row>
    <row r="639" spans="1:5" ht="15" customHeight="1" x14ac:dyDescent="0.2">
      <c r="A639" s="9" t="s">
        <v>7</v>
      </c>
      <c r="B639" s="9" t="s">
        <v>8</v>
      </c>
      <c r="C639" s="9" t="s">
        <v>9</v>
      </c>
      <c r="D639" s="10" t="s">
        <v>10</v>
      </c>
      <c r="E639" s="11" t="s">
        <v>11</v>
      </c>
    </row>
    <row r="640" spans="1:5" ht="15" customHeight="1" x14ac:dyDescent="0.2">
      <c r="A640" s="37">
        <v>2</v>
      </c>
      <c r="B640" s="71">
        <v>30102000000</v>
      </c>
      <c r="C640" s="129">
        <v>6409</v>
      </c>
      <c r="D640" s="76" t="s">
        <v>111</v>
      </c>
      <c r="E640" s="127">
        <v>-555000</v>
      </c>
    </row>
    <row r="641" spans="1:7" ht="15" customHeight="1" x14ac:dyDescent="0.2">
      <c r="A641" s="128"/>
      <c r="B641" s="130"/>
      <c r="C641" s="18" t="s">
        <v>13</v>
      </c>
      <c r="D641" s="19"/>
      <c r="E641" s="20">
        <f>E640</f>
        <v>-555000</v>
      </c>
    </row>
    <row r="642" spans="1:7" ht="15" customHeight="1" x14ac:dyDescent="0.2">
      <c r="A642" s="91"/>
      <c r="B642" s="131"/>
      <c r="C642" s="74"/>
      <c r="D642" s="5"/>
      <c r="E642" s="75"/>
    </row>
    <row r="643" spans="1:7" ht="15" customHeight="1" x14ac:dyDescent="0.25">
      <c r="A643" s="4" t="s">
        <v>14</v>
      </c>
      <c r="B643" s="5"/>
      <c r="C643" s="5"/>
      <c r="D643" s="5"/>
      <c r="E643" s="21"/>
    </row>
    <row r="644" spans="1:7" ht="15" customHeight="1" x14ac:dyDescent="0.2">
      <c r="A644" s="6" t="s">
        <v>48</v>
      </c>
      <c r="B644" s="5"/>
      <c r="C644" s="5"/>
      <c r="D644" s="5"/>
      <c r="E644" s="7" t="s">
        <v>49</v>
      </c>
    </row>
    <row r="645" spans="1:7" ht="15" customHeight="1" x14ac:dyDescent="0.2">
      <c r="A645" s="6"/>
      <c r="B645" s="21"/>
      <c r="C645" s="5"/>
      <c r="D645" s="5"/>
      <c r="E645" s="8"/>
    </row>
    <row r="646" spans="1:7" ht="15" customHeight="1" x14ac:dyDescent="0.2">
      <c r="A646" s="9" t="s">
        <v>7</v>
      </c>
      <c r="B646" s="9" t="s">
        <v>8</v>
      </c>
      <c r="C646" s="9" t="s">
        <v>9</v>
      </c>
      <c r="D646" s="10" t="s">
        <v>10</v>
      </c>
      <c r="E646" s="11" t="s">
        <v>11</v>
      </c>
    </row>
    <row r="647" spans="1:7" ht="15" customHeight="1" x14ac:dyDescent="0.2">
      <c r="A647" s="37">
        <v>2</v>
      </c>
      <c r="B647" s="71">
        <v>30101000000</v>
      </c>
      <c r="C647" s="14">
        <v>3311</v>
      </c>
      <c r="D647" s="76" t="s">
        <v>115</v>
      </c>
      <c r="E647" s="72">
        <v>54500</v>
      </c>
    </row>
    <row r="648" spans="1:7" ht="15" customHeight="1" x14ac:dyDescent="0.2">
      <c r="A648" s="37">
        <v>2</v>
      </c>
      <c r="B648" s="71">
        <v>30101000000</v>
      </c>
      <c r="C648" s="14">
        <v>3311</v>
      </c>
      <c r="D648" s="28" t="s">
        <v>124</v>
      </c>
      <c r="E648" s="72">
        <v>25000</v>
      </c>
    </row>
    <row r="649" spans="1:7" ht="15" customHeight="1" x14ac:dyDescent="0.2">
      <c r="A649" s="37">
        <v>2</v>
      </c>
      <c r="B649" s="71">
        <v>30102000000</v>
      </c>
      <c r="C649" s="14">
        <v>3312</v>
      </c>
      <c r="D649" s="76" t="s">
        <v>75</v>
      </c>
      <c r="E649" s="72">
        <v>25000</v>
      </c>
    </row>
    <row r="650" spans="1:7" ht="15" customHeight="1" x14ac:dyDescent="0.2">
      <c r="A650" s="37">
        <v>2</v>
      </c>
      <c r="B650" s="71">
        <v>30101000000</v>
      </c>
      <c r="C650" s="14">
        <v>3312</v>
      </c>
      <c r="D650" s="76" t="s">
        <v>115</v>
      </c>
      <c r="E650" s="72">
        <v>112000</v>
      </c>
    </row>
    <row r="651" spans="1:7" ht="15" customHeight="1" x14ac:dyDescent="0.2">
      <c r="A651" s="37">
        <v>2</v>
      </c>
      <c r="B651" s="71">
        <v>30100008263</v>
      </c>
      <c r="C651" s="14">
        <v>3312</v>
      </c>
      <c r="D651" s="133" t="s">
        <v>125</v>
      </c>
      <c r="E651" s="72">
        <v>25000</v>
      </c>
      <c r="G651" s="60">
        <f>SUM(E649:E651)</f>
        <v>162000</v>
      </c>
    </row>
    <row r="652" spans="1:7" ht="15" customHeight="1" x14ac:dyDescent="0.2">
      <c r="A652" s="37">
        <v>2</v>
      </c>
      <c r="B652" s="71">
        <v>30102000000</v>
      </c>
      <c r="C652" s="14">
        <v>3319</v>
      </c>
      <c r="D652" s="76" t="s">
        <v>126</v>
      </c>
      <c r="E652" s="72">
        <v>75000</v>
      </c>
    </row>
    <row r="653" spans="1:7" ht="15" customHeight="1" x14ac:dyDescent="0.2">
      <c r="A653" s="37">
        <v>2</v>
      </c>
      <c r="B653" s="71">
        <v>30102000000</v>
      </c>
      <c r="C653" s="57">
        <v>3319</v>
      </c>
      <c r="D653" s="76" t="s">
        <v>75</v>
      </c>
      <c r="E653" s="72">
        <v>50000</v>
      </c>
    </row>
    <row r="654" spans="1:7" ht="15" customHeight="1" x14ac:dyDescent="0.2">
      <c r="A654" s="37">
        <v>2</v>
      </c>
      <c r="B654" s="71">
        <v>30101000000</v>
      </c>
      <c r="C654" s="57">
        <v>3319</v>
      </c>
      <c r="D654" s="28" t="s">
        <v>76</v>
      </c>
      <c r="E654" s="72">
        <v>25000</v>
      </c>
    </row>
    <row r="655" spans="1:7" ht="15" customHeight="1" x14ac:dyDescent="0.2">
      <c r="A655" s="37">
        <v>2</v>
      </c>
      <c r="B655" s="71">
        <v>30101000000</v>
      </c>
      <c r="C655" s="57">
        <v>3319</v>
      </c>
      <c r="D655" s="76" t="s">
        <v>115</v>
      </c>
      <c r="E655" s="72">
        <v>100000</v>
      </c>
    </row>
    <row r="656" spans="1:7" ht="15" customHeight="1" x14ac:dyDescent="0.2">
      <c r="A656" s="37">
        <v>2</v>
      </c>
      <c r="B656" s="71">
        <v>30102000000</v>
      </c>
      <c r="C656" s="57">
        <v>3319</v>
      </c>
      <c r="D656" s="76" t="s">
        <v>116</v>
      </c>
      <c r="E656" s="72">
        <v>63500</v>
      </c>
    </row>
    <row r="657" spans="1:5" ht="15" customHeight="1" x14ac:dyDescent="0.2">
      <c r="A657" s="37">
        <v>2</v>
      </c>
      <c r="B657" s="71">
        <v>30102000000</v>
      </c>
      <c r="C657" s="57">
        <v>3319</v>
      </c>
      <c r="D657" s="76" t="s">
        <v>75</v>
      </c>
      <c r="E657" s="72">
        <v>-25000</v>
      </c>
    </row>
    <row r="658" spans="1:5" ht="15" customHeight="1" x14ac:dyDescent="0.2">
      <c r="A658" s="37">
        <v>2</v>
      </c>
      <c r="B658" s="71">
        <v>30102000000</v>
      </c>
      <c r="C658" s="14">
        <v>3319</v>
      </c>
      <c r="D658" s="76" t="s">
        <v>126</v>
      </c>
      <c r="E658" s="72">
        <v>25000</v>
      </c>
    </row>
    <row r="659" spans="1:5" ht="15" customHeight="1" x14ac:dyDescent="0.2">
      <c r="A659" s="55"/>
      <c r="B659" s="55"/>
      <c r="C659" s="18" t="s">
        <v>13</v>
      </c>
      <c r="D659" s="19"/>
      <c r="E659" s="20">
        <f>SUM(E647:E658)</f>
        <v>555000</v>
      </c>
    </row>
    <row r="660" spans="1:5" ht="15" customHeight="1" x14ac:dyDescent="0.2"/>
    <row r="661" spans="1:5" ht="15" customHeight="1" x14ac:dyDescent="0.2"/>
    <row r="662" spans="1:5" ht="15" customHeight="1" x14ac:dyDescent="0.25">
      <c r="A662" s="1" t="s">
        <v>127</v>
      </c>
    </row>
    <row r="663" spans="1:5" ht="15" customHeight="1" x14ac:dyDescent="0.2">
      <c r="A663" s="255" t="s">
        <v>128</v>
      </c>
      <c r="B663" s="255"/>
      <c r="C663" s="255"/>
      <c r="D663" s="255"/>
      <c r="E663" s="255"/>
    </row>
    <row r="664" spans="1:5" ht="15" customHeight="1" x14ac:dyDescent="0.2">
      <c r="A664" s="255"/>
      <c r="B664" s="255"/>
      <c r="C664" s="255"/>
      <c r="D664" s="255"/>
      <c r="E664" s="255"/>
    </row>
    <row r="665" spans="1:5" ht="15" customHeight="1" x14ac:dyDescent="0.2">
      <c r="A665" s="254" t="s">
        <v>129</v>
      </c>
      <c r="B665" s="254"/>
      <c r="C665" s="254"/>
      <c r="D665" s="254"/>
      <c r="E665" s="254"/>
    </row>
    <row r="666" spans="1:5" ht="15" customHeight="1" x14ac:dyDescent="0.2">
      <c r="A666" s="254"/>
      <c r="B666" s="254"/>
      <c r="C666" s="254"/>
      <c r="D666" s="254"/>
      <c r="E666" s="254"/>
    </row>
    <row r="667" spans="1:5" ht="15" customHeight="1" x14ac:dyDescent="0.2">
      <c r="A667" s="254"/>
      <c r="B667" s="254"/>
      <c r="C667" s="254"/>
      <c r="D667" s="254"/>
      <c r="E667" s="254"/>
    </row>
    <row r="668" spans="1:5" ht="15" customHeight="1" x14ac:dyDescent="0.2">
      <c r="A668" s="254"/>
      <c r="B668" s="254"/>
      <c r="C668" s="254"/>
      <c r="D668" s="254"/>
      <c r="E668" s="254"/>
    </row>
    <row r="669" spans="1:5" ht="15" customHeight="1" x14ac:dyDescent="0.2">
      <c r="A669" s="254"/>
      <c r="B669" s="254"/>
      <c r="C669" s="254"/>
      <c r="D669" s="254"/>
      <c r="E669" s="254"/>
    </row>
    <row r="670" spans="1:5" ht="15" customHeight="1" x14ac:dyDescent="0.2">
      <c r="A670" s="254"/>
      <c r="B670" s="254"/>
      <c r="C670" s="254"/>
      <c r="D670" s="254"/>
      <c r="E670" s="254"/>
    </row>
    <row r="671" spans="1:5" ht="15" customHeight="1" x14ac:dyDescent="0.2">
      <c r="A671" s="2"/>
      <c r="B671" s="2"/>
      <c r="C671" s="2"/>
      <c r="D671" s="2"/>
      <c r="E671" s="2"/>
    </row>
    <row r="672" spans="1:5" ht="15" customHeight="1" x14ac:dyDescent="0.2">
      <c r="A672" s="2"/>
      <c r="B672" s="2"/>
      <c r="C672" s="2"/>
      <c r="D672" s="2"/>
      <c r="E672" s="2"/>
    </row>
    <row r="673" spans="1:5" ht="15" customHeight="1" x14ac:dyDescent="0.2">
      <c r="A673" s="2"/>
      <c r="B673" s="2"/>
      <c r="C673" s="2"/>
      <c r="D673" s="2"/>
      <c r="E673" s="2"/>
    </row>
    <row r="674" spans="1:5" ht="15" customHeight="1" x14ac:dyDescent="0.2">
      <c r="A674" s="2"/>
      <c r="B674" s="2"/>
      <c r="C674" s="2"/>
      <c r="D674" s="2"/>
      <c r="E674" s="2"/>
    </row>
    <row r="675" spans="1:5" ht="15" customHeight="1" x14ac:dyDescent="0.2">
      <c r="A675" s="2"/>
      <c r="B675" s="2"/>
      <c r="C675" s="2"/>
      <c r="D675" s="2"/>
      <c r="E675" s="2"/>
    </row>
    <row r="676" spans="1:5" ht="15" customHeight="1" x14ac:dyDescent="0.2">
      <c r="A676" s="2"/>
      <c r="B676" s="2"/>
      <c r="C676" s="2"/>
      <c r="D676" s="2"/>
      <c r="E676" s="2"/>
    </row>
    <row r="677" spans="1:5" ht="15" customHeight="1" x14ac:dyDescent="0.2">
      <c r="A677" s="2"/>
      <c r="B677" s="2"/>
      <c r="C677" s="2"/>
      <c r="D677" s="2"/>
      <c r="E677" s="2"/>
    </row>
    <row r="678" spans="1:5" ht="15" customHeight="1" x14ac:dyDescent="0.25">
      <c r="A678" s="4" t="s">
        <v>14</v>
      </c>
      <c r="B678" s="5"/>
      <c r="C678" s="5"/>
      <c r="D678" s="5"/>
      <c r="E678" s="5"/>
    </row>
    <row r="679" spans="1:5" ht="15" customHeight="1" x14ac:dyDescent="0.2">
      <c r="A679" s="6" t="s">
        <v>5</v>
      </c>
      <c r="B679" s="5"/>
      <c r="C679" s="5"/>
      <c r="D679" s="5"/>
      <c r="E679" s="7" t="s">
        <v>6</v>
      </c>
    </row>
    <row r="680" spans="1:5" ht="15" customHeight="1" x14ac:dyDescent="0.25">
      <c r="A680" s="4"/>
      <c r="B680" s="21"/>
      <c r="C680" s="5"/>
      <c r="D680" s="5"/>
      <c r="E680" s="8"/>
    </row>
    <row r="681" spans="1:5" ht="15" customHeight="1" x14ac:dyDescent="0.2">
      <c r="A681" s="9" t="s">
        <v>7</v>
      </c>
      <c r="B681" s="9" t="s">
        <v>8</v>
      </c>
      <c r="C681" s="9" t="s">
        <v>9</v>
      </c>
      <c r="D681" s="10" t="s">
        <v>10</v>
      </c>
      <c r="E681" s="11" t="s">
        <v>11</v>
      </c>
    </row>
    <row r="682" spans="1:5" ht="15" customHeight="1" x14ac:dyDescent="0.2">
      <c r="A682" s="37">
        <v>2</v>
      </c>
      <c r="B682" s="71">
        <v>30102000000</v>
      </c>
      <c r="C682" s="129">
        <v>6409</v>
      </c>
      <c r="D682" s="76" t="s">
        <v>111</v>
      </c>
      <c r="E682" s="127">
        <v>-195000</v>
      </c>
    </row>
    <row r="683" spans="1:5" ht="15" customHeight="1" x14ac:dyDescent="0.2">
      <c r="A683" s="128"/>
      <c r="B683" s="130"/>
      <c r="C683" s="18" t="s">
        <v>13</v>
      </c>
      <c r="D683" s="19"/>
      <c r="E683" s="20">
        <f>E682</f>
        <v>-195000</v>
      </c>
    </row>
    <row r="684" spans="1:5" ht="15" customHeight="1" x14ac:dyDescent="0.2">
      <c r="A684" s="91"/>
      <c r="B684" s="131"/>
      <c r="C684" s="74"/>
      <c r="D684" s="5"/>
      <c r="E684" s="75"/>
    </row>
    <row r="685" spans="1:5" ht="15" customHeight="1" x14ac:dyDescent="0.25">
      <c r="A685" s="4" t="s">
        <v>14</v>
      </c>
      <c r="B685" s="5"/>
      <c r="C685" s="5"/>
      <c r="D685" s="5"/>
      <c r="E685" s="21"/>
    </row>
    <row r="686" spans="1:5" ht="15" customHeight="1" x14ac:dyDescent="0.2">
      <c r="A686" s="6" t="s">
        <v>130</v>
      </c>
      <c r="B686" s="5"/>
      <c r="C686" s="5"/>
      <c r="D686" s="5"/>
      <c r="E686" s="7" t="s">
        <v>131</v>
      </c>
    </row>
    <row r="687" spans="1:5" ht="15" customHeight="1" x14ac:dyDescent="0.2">
      <c r="A687" s="6"/>
      <c r="B687" s="21"/>
      <c r="C687" s="5"/>
      <c r="D687" s="5"/>
      <c r="E687" s="8"/>
    </row>
    <row r="688" spans="1:5" ht="15" customHeight="1" x14ac:dyDescent="0.2">
      <c r="A688" s="9" t="s">
        <v>7</v>
      </c>
      <c r="B688" s="9" t="s">
        <v>8</v>
      </c>
      <c r="C688" s="9" t="s">
        <v>9</v>
      </c>
      <c r="D688" s="10" t="s">
        <v>10</v>
      </c>
      <c r="E688" s="11" t="s">
        <v>11</v>
      </c>
    </row>
    <row r="689" spans="1:5" ht="15" customHeight="1" x14ac:dyDescent="0.2">
      <c r="A689" s="37">
        <v>2</v>
      </c>
      <c r="B689" s="71">
        <v>30101000000</v>
      </c>
      <c r="C689" s="14">
        <v>5512</v>
      </c>
      <c r="D689" s="76" t="s">
        <v>115</v>
      </c>
      <c r="E689" s="72">
        <v>145000</v>
      </c>
    </row>
    <row r="690" spans="1:5" ht="15" customHeight="1" x14ac:dyDescent="0.2">
      <c r="A690" s="37">
        <v>2</v>
      </c>
      <c r="B690" s="71">
        <v>30101000000</v>
      </c>
      <c r="C690" s="14">
        <v>2143</v>
      </c>
      <c r="D690" s="76" t="s">
        <v>115</v>
      </c>
      <c r="E690" s="72">
        <v>25000</v>
      </c>
    </row>
    <row r="691" spans="1:5" ht="15" customHeight="1" x14ac:dyDescent="0.2">
      <c r="A691" s="37">
        <v>2</v>
      </c>
      <c r="B691" s="71">
        <v>30102000000</v>
      </c>
      <c r="C691" s="14">
        <v>5599</v>
      </c>
      <c r="D691" s="76" t="s">
        <v>116</v>
      </c>
      <c r="E691" s="72">
        <v>25000</v>
      </c>
    </row>
    <row r="692" spans="1:5" ht="15" customHeight="1" x14ac:dyDescent="0.2">
      <c r="A692" s="55"/>
      <c r="B692" s="55"/>
      <c r="C692" s="18" t="s">
        <v>13</v>
      </c>
      <c r="D692" s="19"/>
      <c r="E692" s="20">
        <f>SUM(E689:E691)</f>
        <v>195000</v>
      </c>
    </row>
    <row r="693" spans="1:5" ht="15" customHeight="1" x14ac:dyDescent="0.2"/>
    <row r="694" spans="1:5" ht="15" customHeight="1" x14ac:dyDescent="0.2"/>
    <row r="695" spans="1:5" ht="15" customHeight="1" x14ac:dyDescent="0.25">
      <c r="A695" s="1" t="s">
        <v>132</v>
      </c>
    </row>
    <row r="696" spans="1:5" ht="15" customHeight="1" x14ac:dyDescent="0.2">
      <c r="A696" s="255" t="s">
        <v>133</v>
      </c>
      <c r="B696" s="255"/>
      <c r="C696" s="255"/>
      <c r="D696" s="255"/>
      <c r="E696" s="255"/>
    </row>
    <row r="697" spans="1:5" ht="15" customHeight="1" x14ac:dyDescent="0.2">
      <c r="A697" s="255"/>
      <c r="B697" s="255"/>
      <c r="C697" s="255"/>
      <c r="D697" s="255"/>
      <c r="E697" s="255"/>
    </row>
    <row r="698" spans="1:5" ht="15" customHeight="1" x14ac:dyDescent="0.2">
      <c r="A698" s="254" t="s">
        <v>134</v>
      </c>
      <c r="B698" s="254"/>
      <c r="C698" s="254"/>
      <c r="D698" s="254"/>
      <c r="E698" s="254"/>
    </row>
    <row r="699" spans="1:5" ht="15" customHeight="1" x14ac:dyDescent="0.2">
      <c r="A699" s="254"/>
      <c r="B699" s="254"/>
      <c r="C699" s="254"/>
      <c r="D699" s="254"/>
      <c r="E699" s="254"/>
    </row>
    <row r="700" spans="1:5" ht="15" customHeight="1" x14ac:dyDescent="0.2">
      <c r="A700" s="254"/>
      <c r="B700" s="254"/>
      <c r="C700" s="254"/>
      <c r="D700" s="254"/>
      <c r="E700" s="254"/>
    </row>
    <row r="701" spans="1:5" ht="15" customHeight="1" x14ac:dyDescent="0.2">
      <c r="A701" s="254"/>
      <c r="B701" s="254"/>
      <c r="C701" s="254"/>
      <c r="D701" s="254"/>
      <c r="E701" s="254"/>
    </row>
    <row r="702" spans="1:5" ht="15" customHeight="1" x14ac:dyDescent="0.2">
      <c r="A702" s="254"/>
      <c r="B702" s="254"/>
      <c r="C702" s="254"/>
      <c r="D702" s="254"/>
      <c r="E702" s="254"/>
    </row>
    <row r="703" spans="1:5" ht="15" customHeight="1" x14ac:dyDescent="0.2">
      <c r="A703" s="2"/>
      <c r="B703" s="2"/>
      <c r="C703" s="2"/>
      <c r="D703" s="2"/>
      <c r="E703" s="2"/>
    </row>
    <row r="704" spans="1:5" ht="15" customHeight="1" x14ac:dyDescent="0.25">
      <c r="A704" s="4" t="s">
        <v>14</v>
      </c>
      <c r="B704" s="5"/>
      <c r="C704" s="5"/>
      <c r="D704" s="5"/>
      <c r="E704" s="5"/>
    </row>
    <row r="705" spans="1:5" ht="15" customHeight="1" x14ac:dyDescent="0.2">
      <c r="A705" s="6" t="s">
        <v>5</v>
      </c>
      <c r="B705" s="5"/>
      <c r="C705" s="5"/>
      <c r="D705" s="5"/>
      <c r="E705" s="7" t="s">
        <v>6</v>
      </c>
    </row>
    <row r="706" spans="1:5" ht="15" customHeight="1" x14ac:dyDescent="0.25">
      <c r="A706" s="4"/>
      <c r="B706" s="21"/>
      <c r="C706" s="5"/>
      <c r="D706" s="5"/>
      <c r="E706" s="8"/>
    </row>
    <row r="707" spans="1:5" ht="15" customHeight="1" x14ac:dyDescent="0.2">
      <c r="A707" s="9" t="s">
        <v>7</v>
      </c>
      <c r="B707" s="9" t="s">
        <v>8</v>
      </c>
      <c r="C707" s="9" t="s">
        <v>9</v>
      </c>
      <c r="D707" s="10" t="s">
        <v>10</v>
      </c>
      <c r="E707" s="11" t="s">
        <v>11</v>
      </c>
    </row>
    <row r="708" spans="1:5" ht="15" customHeight="1" x14ac:dyDescent="0.2">
      <c r="A708" s="37">
        <v>2</v>
      </c>
      <c r="B708" s="71">
        <v>30102000000</v>
      </c>
      <c r="C708" s="129">
        <v>6409</v>
      </c>
      <c r="D708" s="76" t="s">
        <v>111</v>
      </c>
      <c r="E708" s="127">
        <v>-15000</v>
      </c>
    </row>
    <row r="709" spans="1:5" ht="15" customHeight="1" x14ac:dyDescent="0.2">
      <c r="A709" s="128"/>
      <c r="B709" s="130"/>
      <c r="C709" s="18" t="s">
        <v>13</v>
      </c>
      <c r="D709" s="19"/>
      <c r="E709" s="20">
        <f>E708</f>
        <v>-15000</v>
      </c>
    </row>
    <row r="710" spans="1:5" ht="15" customHeight="1" x14ac:dyDescent="0.2">
      <c r="A710" s="91"/>
      <c r="B710" s="131"/>
      <c r="C710" s="74"/>
      <c r="D710" s="5"/>
      <c r="E710" s="75"/>
    </row>
    <row r="711" spans="1:5" ht="15" customHeight="1" x14ac:dyDescent="0.25">
      <c r="A711" s="4" t="s">
        <v>14</v>
      </c>
      <c r="B711" s="5"/>
      <c r="C711" s="5"/>
      <c r="D711" s="5"/>
      <c r="E711" s="21"/>
    </row>
    <row r="712" spans="1:5" ht="15" customHeight="1" x14ac:dyDescent="0.2">
      <c r="A712" s="6" t="s">
        <v>31</v>
      </c>
      <c r="B712" s="21"/>
      <c r="C712" s="21"/>
      <c r="D712" s="21"/>
      <c r="E712" s="21" t="s">
        <v>32</v>
      </c>
    </row>
    <row r="713" spans="1:5" ht="15" customHeight="1" x14ac:dyDescent="0.2">
      <c r="A713" s="6"/>
      <c r="B713" s="21"/>
      <c r="C713" s="5"/>
      <c r="D713" s="5"/>
      <c r="E713" s="8"/>
    </row>
    <row r="714" spans="1:5" ht="15" customHeight="1" x14ac:dyDescent="0.2">
      <c r="A714" s="9" t="s">
        <v>7</v>
      </c>
      <c r="B714" s="9" t="s">
        <v>8</v>
      </c>
      <c r="C714" s="9" t="s">
        <v>9</v>
      </c>
      <c r="D714" s="10" t="s">
        <v>10</v>
      </c>
      <c r="E714" s="11" t="s">
        <v>11</v>
      </c>
    </row>
    <row r="715" spans="1:5" ht="15" customHeight="1" x14ac:dyDescent="0.2">
      <c r="A715" s="37">
        <v>2</v>
      </c>
      <c r="B715" s="71">
        <v>30101000000</v>
      </c>
      <c r="C715" s="129">
        <v>3543</v>
      </c>
      <c r="D715" s="76" t="s">
        <v>111</v>
      </c>
      <c r="E715" s="72">
        <v>15000</v>
      </c>
    </row>
    <row r="716" spans="1:5" ht="15" customHeight="1" x14ac:dyDescent="0.2">
      <c r="A716" s="55"/>
      <c r="B716" s="55"/>
      <c r="C716" s="18" t="s">
        <v>13</v>
      </c>
      <c r="D716" s="19"/>
      <c r="E716" s="20">
        <f>SUM(E715:E715)</f>
        <v>15000</v>
      </c>
    </row>
    <row r="717" spans="1:5" ht="15" customHeight="1" x14ac:dyDescent="0.25">
      <c r="A717" s="1"/>
    </row>
    <row r="718" spans="1:5" ht="15" customHeight="1" x14ac:dyDescent="0.25">
      <c r="A718" s="1"/>
    </row>
    <row r="719" spans="1:5" ht="15" customHeight="1" x14ac:dyDescent="0.25">
      <c r="A719" s="1" t="s">
        <v>135</v>
      </c>
    </row>
    <row r="720" spans="1:5" ht="15" customHeight="1" x14ac:dyDescent="0.2">
      <c r="A720" s="257" t="s">
        <v>136</v>
      </c>
      <c r="B720" s="257"/>
      <c r="C720" s="257"/>
      <c r="D720" s="257"/>
      <c r="E720" s="257"/>
    </row>
    <row r="721" spans="1:5" ht="15" customHeight="1" x14ac:dyDescent="0.2">
      <c r="A721" s="257"/>
      <c r="B721" s="257"/>
      <c r="C721" s="257"/>
      <c r="D721" s="257"/>
      <c r="E721" s="257"/>
    </row>
    <row r="722" spans="1:5" ht="15" customHeight="1" x14ac:dyDescent="0.2">
      <c r="A722" s="254" t="s">
        <v>137</v>
      </c>
      <c r="B722" s="254"/>
      <c r="C722" s="254"/>
      <c r="D722" s="254"/>
      <c r="E722" s="254"/>
    </row>
    <row r="723" spans="1:5" ht="15" customHeight="1" x14ac:dyDescent="0.2">
      <c r="A723" s="254"/>
      <c r="B723" s="254"/>
      <c r="C723" s="254"/>
      <c r="D723" s="254"/>
      <c r="E723" s="254"/>
    </row>
    <row r="724" spans="1:5" ht="15" customHeight="1" x14ac:dyDescent="0.2">
      <c r="A724" s="254"/>
      <c r="B724" s="254"/>
      <c r="C724" s="254"/>
      <c r="D724" s="254"/>
      <c r="E724" s="254"/>
    </row>
    <row r="725" spans="1:5" ht="15" customHeight="1" x14ac:dyDescent="0.2">
      <c r="A725" s="254"/>
      <c r="B725" s="254"/>
      <c r="C725" s="254"/>
      <c r="D725" s="254"/>
      <c r="E725" s="254"/>
    </row>
    <row r="726" spans="1:5" ht="15" customHeight="1" x14ac:dyDescent="0.2">
      <c r="A726" s="254"/>
      <c r="B726" s="254"/>
      <c r="C726" s="254"/>
      <c r="D726" s="254"/>
      <c r="E726" s="254"/>
    </row>
    <row r="727" spans="1:5" ht="15" customHeight="1" x14ac:dyDescent="0.2">
      <c r="A727" s="254"/>
      <c r="B727" s="254"/>
      <c r="C727" s="254"/>
      <c r="D727" s="254"/>
      <c r="E727" s="254"/>
    </row>
    <row r="728" spans="1:5" ht="15" customHeight="1" x14ac:dyDescent="0.2">
      <c r="A728" s="103"/>
      <c r="B728" s="104"/>
      <c r="C728" s="103"/>
      <c r="D728" s="103"/>
      <c r="E728" s="103"/>
    </row>
    <row r="729" spans="1:5" ht="15" customHeight="1" x14ac:dyDescent="0.2">
      <c r="A729" s="103"/>
      <c r="B729" s="104"/>
      <c r="C729" s="103"/>
      <c r="D729" s="103"/>
      <c r="E729" s="103"/>
    </row>
    <row r="730" spans="1:5" ht="15" customHeight="1" x14ac:dyDescent="0.25">
      <c r="A730" s="34" t="s">
        <v>14</v>
      </c>
      <c r="B730" s="96"/>
      <c r="C730" s="35"/>
      <c r="D730" s="21"/>
      <c r="E730" s="21"/>
    </row>
    <row r="731" spans="1:5" ht="15" customHeight="1" x14ac:dyDescent="0.2">
      <c r="A731" s="61" t="s">
        <v>138</v>
      </c>
      <c r="B731" s="96"/>
      <c r="C731" s="35"/>
      <c r="D731" s="35"/>
      <c r="E731" s="36" t="s">
        <v>139</v>
      </c>
    </row>
    <row r="732" spans="1:5" ht="15" customHeight="1" x14ac:dyDescent="0.25">
      <c r="A732" s="4" t="s">
        <v>140</v>
      </c>
      <c r="B732" s="101"/>
      <c r="C732" s="35"/>
      <c r="D732" s="45"/>
      <c r="E732" s="47" t="s">
        <v>141</v>
      </c>
    </row>
    <row r="733" spans="1:5" ht="15" customHeight="1" x14ac:dyDescent="0.2">
      <c r="A733" s="24" t="s">
        <v>7</v>
      </c>
      <c r="B733" s="24" t="s">
        <v>8</v>
      </c>
      <c r="C733" s="24" t="s">
        <v>9</v>
      </c>
      <c r="D733" s="48" t="s">
        <v>10</v>
      </c>
      <c r="E733" s="24" t="s">
        <v>142</v>
      </c>
    </row>
    <row r="734" spans="1:5" ht="15" customHeight="1" x14ac:dyDescent="0.2">
      <c r="A734" s="50">
        <v>12</v>
      </c>
      <c r="B734" s="71">
        <v>60004100130</v>
      </c>
      <c r="C734" s="39">
        <v>2212</v>
      </c>
      <c r="D734" s="93" t="s">
        <v>100</v>
      </c>
      <c r="E734" s="41">
        <v>-200000</v>
      </c>
    </row>
    <row r="735" spans="1:5" ht="15" customHeight="1" x14ac:dyDescent="0.2">
      <c r="A735" s="116"/>
      <c r="B735" s="102"/>
      <c r="C735" s="52" t="s">
        <v>13</v>
      </c>
      <c r="D735" s="53"/>
      <c r="E735" s="54">
        <f>SUM(E734:E734)</f>
        <v>-200000</v>
      </c>
    </row>
    <row r="736" spans="1:5" ht="15" customHeight="1" x14ac:dyDescent="0.2">
      <c r="B736" s="134"/>
    </row>
    <row r="737" spans="1:5" ht="15" customHeight="1" x14ac:dyDescent="0.25">
      <c r="A737" s="34" t="s">
        <v>14</v>
      </c>
      <c r="B737" s="96"/>
      <c r="C737" s="35"/>
      <c r="D737" s="35"/>
      <c r="E737" s="35"/>
    </row>
    <row r="738" spans="1:5" ht="15" customHeight="1" x14ac:dyDescent="0.2">
      <c r="A738" s="6" t="s">
        <v>143</v>
      </c>
      <c r="B738" s="100"/>
      <c r="C738" s="5"/>
      <c r="D738" s="5"/>
      <c r="E738" s="7" t="s">
        <v>144</v>
      </c>
    </row>
    <row r="739" spans="1:5" ht="15" customHeight="1" x14ac:dyDescent="0.2">
      <c r="A739" s="135"/>
      <c r="B739" s="136"/>
      <c r="C739" s="5"/>
      <c r="D739" s="5"/>
      <c r="E739" s="8" t="s">
        <v>141</v>
      </c>
    </row>
    <row r="740" spans="1:5" ht="15" customHeight="1" x14ac:dyDescent="0.2">
      <c r="A740" s="24" t="s">
        <v>7</v>
      </c>
      <c r="B740" s="9" t="s">
        <v>8</v>
      </c>
      <c r="C740" s="9" t="s">
        <v>9</v>
      </c>
      <c r="D740" s="10" t="s">
        <v>10</v>
      </c>
      <c r="E740" s="11" t="s">
        <v>142</v>
      </c>
    </row>
    <row r="741" spans="1:5" ht="15" customHeight="1" x14ac:dyDescent="0.2">
      <c r="A741" s="37">
        <v>12</v>
      </c>
      <c r="B741" s="71">
        <v>60004100130</v>
      </c>
      <c r="C741" s="27">
        <v>6172</v>
      </c>
      <c r="D741" s="28" t="s">
        <v>145</v>
      </c>
      <c r="E741" s="41">
        <v>200000</v>
      </c>
    </row>
    <row r="742" spans="1:5" ht="15" customHeight="1" x14ac:dyDescent="0.2">
      <c r="A742" s="42"/>
      <c r="B742" s="137"/>
      <c r="C742" s="18" t="s">
        <v>13</v>
      </c>
      <c r="D742" s="19"/>
      <c r="E742" s="20">
        <f>SUM(E741:E741)</f>
        <v>200000</v>
      </c>
    </row>
    <row r="743" spans="1:5" ht="15" customHeight="1" x14ac:dyDescent="0.2"/>
    <row r="744" spans="1:5" ht="15" customHeight="1" x14ac:dyDescent="0.2"/>
    <row r="745" spans="1:5" ht="15" customHeight="1" x14ac:dyDescent="0.25">
      <c r="A745" s="1" t="s">
        <v>146</v>
      </c>
    </row>
    <row r="746" spans="1:5" ht="15" customHeight="1" x14ac:dyDescent="0.2">
      <c r="A746" s="255" t="s">
        <v>147</v>
      </c>
      <c r="B746" s="255"/>
      <c r="C746" s="255"/>
      <c r="D746" s="255"/>
      <c r="E746" s="255"/>
    </row>
    <row r="747" spans="1:5" ht="15" customHeight="1" x14ac:dyDescent="0.2">
      <c r="A747" s="255"/>
      <c r="B747" s="255"/>
      <c r="C747" s="255"/>
      <c r="D747" s="255"/>
      <c r="E747" s="255"/>
    </row>
    <row r="748" spans="1:5" ht="15" customHeight="1" x14ac:dyDescent="0.2">
      <c r="A748" s="254" t="s">
        <v>148</v>
      </c>
      <c r="B748" s="254"/>
      <c r="C748" s="254"/>
      <c r="D748" s="254"/>
      <c r="E748" s="254"/>
    </row>
    <row r="749" spans="1:5" ht="15" customHeight="1" x14ac:dyDescent="0.2">
      <c r="A749" s="254"/>
      <c r="B749" s="254"/>
      <c r="C749" s="254"/>
      <c r="D749" s="254"/>
      <c r="E749" s="254"/>
    </row>
    <row r="750" spans="1:5" ht="15" customHeight="1" x14ac:dyDescent="0.2">
      <c r="A750" s="254"/>
      <c r="B750" s="254"/>
      <c r="C750" s="254"/>
      <c r="D750" s="254"/>
      <c r="E750" s="254"/>
    </row>
    <row r="751" spans="1:5" ht="15" customHeight="1" x14ac:dyDescent="0.2">
      <c r="A751" s="254"/>
      <c r="B751" s="254"/>
      <c r="C751" s="254"/>
      <c r="D751" s="254"/>
      <c r="E751" s="254"/>
    </row>
    <row r="752" spans="1:5" ht="15" customHeight="1" x14ac:dyDescent="0.2">
      <c r="A752" s="254"/>
      <c r="B752" s="254"/>
      <c r="C752" s="254"/>
      <c r="D752" s="254"/>
      <c r="E752" s="254"/>
    </row>
    <row r="753" spans="1:5" ht="15" customHeight="1" x14ac:dyDescent="0.2">
      <c r="A753" s="5"/>
      <c r="B753" s="135"/>
      <c r="C753" s="74"/>
      <c r="D753" s="5"/>
      <c r="E753" s="138"/>
    </row>
    <row r="754" spans="1:5" ht="15" customHeight="1" x14ac:dyDescent="0.25">
      <c r="A754" s="4" t="s">
        <v>14</v>
      </c>
      <c r="B754" s="5"/>
      <c r="C754" s="5"/>
      <c r="D754" s="5"/>
      <c r="E754" s="21"/>
    </row>
    <row r="755" spans="1:5" ht="15" customHeight="1" x14ac:dyDescent="0.2">
      <c r="A755" s="6" t="s">
        <v>130</v>
      </c>
      <c r="B755" s="5"/>
      <c r="C755" s="5"/>
      <c r="D755" s="5"/>
      <c r="E755" s="7" t="s">
        <v>131</v>
      </c>
    </row>
    <row r="756" spans="1:5" ht="15" customHeight="1" x14ac:dyDescent="0.2">
      <c r="A756" s="6"/>
      <c r="B756" s="21"/>
      <c r="C756" s="5"/>
      <c r="D756" s="5"/>
      <c r="E756" s="8"/>
    </row>
    <row r="757" spans="1:5" ht="15" customHeight="1" x14ac:dyDescent="0.2">
      <c r="A757" s="9" t="s">
        <v>7</v>
      </c>
      <c r="B757" s="9" t="s">
        <v>8</v>
      </c>
      <c r="C757" s="9" t="s">
        <v>9</v>
      </c>
      <c r="D757" s="10" t="s">
        <v>10</v>
      </c>
      <c r="E757" s="24" t="s">
        <v>11</v>
      </c>
    </row>
    <row r="758" spans="1:5" ht="15" customHeight="1" x14ac:dyDescent="0.2">
      <c r="A758" s="37">
        <v>8</v>
      </c>
      <c r="B758" s="71">
        <v>30100008383</v>
      </c>
      <c r="C758" s="14">
        <v>5512</v>
      </c>
      <c r="D758" s="133" t="s">
        <v>125</v>
      </c>
      <c r="E758" s="72">
        <v>-125000</v>
      </c>
    </row>
    <row r="759" spans="1:5" ht="15" customHeight="1" x14ac:dyDescent="0.2">
      <c r="A759" s="37">
        <v>8</v>
      </c>
      <c r="B759" s="71">
        <v>30100008383</v>
      </c>
      <c r="C759" s="14">
        <v>5512</v>
      </c>
      <c r="D759" s="28" t="s">
        <v>149</v>
      </c>
      <c r="E759" s="72">
        <v>125000</v>
      </c>
    </row>
    <row r="760" spans="1:5" ht="15" customHeight="1" x14ac:dyDescent="0.2">
      <c r="A760" s="55"/>
      <c r="B760" s="55"/>
      <c r="C760" s="18" t="s">
        <v>13</v>
      </c>
      <c r="D760" s="19"/>
      <c r="E760" s="20">
        <f>SUM(E567:E759)</f>
        <v>0</v>
      </c>
    </row>
    <row r="761" spans="1:5" ht="15" customHeight="1" x14ac:dyDescent="0.2"/>
    <row r="762" spans="1:5" ht="15" customHeight="1" x14ac:dyDescent="0.2"/>
    <row r="763" spans="1:5" ht="15" customHeight="1" x14ac:dyDescent="0.25">
      <c r="A763" s="1" t="s">
        <v>150</v>
      </c>
    </row>
    <row r="764" spans="1:5" ht="15" customHeight="1" x14ac:dyDescent="0.2">
      <c r="A764" s="255" t="s">
        <v>147</v>
      </c>
      <c r="B764" s="255"/>
      <c r="C764" s="255"/>
      <c r="D764" s="255"/>
      <c r="E764" s="255"/>
    </row>
    <row r="765" spans="1:5" ht="15" customHeight="1" x14ac:dyDescent="0.2">
      <c r="A765" s="255"/>
      <c r="B765" s="255"/>
      <c r="C765" s="255"/>
      <c r="D765" s="255"/>
      <c r="E765" s="255"/>
    </row>
    <row r="766" spans="1:5" ht="15" customHeight="1" x14ac:dyDescent="0.2">
      <c r="A766" s="254" t="s">
        <v>151</v>
      </c>
      <c r="B766" s="254"/>
      <c r="C766" s="254"/>
      <c r="D766" s="254"/>
      <c r="E766" s="254"/>
    </row>
    <row r="767" spans="1:5" ht="15" customHeight="1" x14ac:dyDescent="0.2">
      <c r="A767" s="254"/>
      <c r="B767" s="254"/>
      <c r="C767" s="254"/>
      <c r="D767" s="254"/>
      <c r="E767" s="254"/>
    </row>
    <row r="768" spans="1:5" ht="15" customHeight="1" x14ac:dyDescent="0.2">
      <c r="A768" s="254"/>
      <c r="B768" s="254"/>
      <c r="C768" s="254"/>
      <c r="D768" s="254"/>
      <c r="E768" s="254"/>
    </row>
    <row r="769" spans="1:5" ht="15" customHeight="1" x14ac:dyDescent="0.2">
      <c r="A769" s="254"/>
      <c r="B769" s="254"/>
      <c r="C769" s="254"/>
      <c r="D769" s="254"/>
      <c r="E769" s="254"/>
    </row>
    <row r="770" spans="1:5" ht="15" customHeight="1" x14ac:dyDescent="0.2">
      <c r="A770" s="254"/>
      <c r="B770" s="254"/>
      <c r="C770" s="254"/>
      <c r="D770" s="254"/>
      <c r="E770" s="254"/>
    </row>
    <row r="771" spans="1:5" ht="15" customHeight="1" x14ac:dyDescent="0.2">
      <c r="A771" s="254"/>
      <c r="B771" s="254"/>
      <c r="C771" s="254"/>
      <c r="D771" s="254"/>
      <c r="E771" s="254"/>
    </row>
    <row r="772" spans="1:5" ht="15" customHeight="1" x14ac:dyDescent="0.2">
      <c r="A772" s="5"/>
      <c r="B772" s="135"/>
      <c r="C772" s="74"/>
      <c r="D772" s="5"/>
      <c r="E772" s="138"/>
    </row>
    <row r="773" spans="1:5" ht="15" customHeight="1" x14ac:dyDescent="0.25">
      <c r="A773" s="4" t="s">
        <v>14</v>
      </c>
      <c r="B773" s="5"/>
      <c r="C773" s="5"/>
      <c r="D773" s="5"/>
      <c r="E773" s="21"/>
    </row>
    <row r="774" spans="1:5" ht="15" customHeight="1" x14ac:dyDescent="0.2">
      <c r="A774" s="6" t="s">
        <v>130</v>
      </c>
      <c r="B774" s="5"/>
      <c r="C774" s="5"/>
      <c r="D774" s="5"/>
      <c r="E774" s="7" t="s">
        <v>131</v>
      </c>
    </row>
    <row r="775" spans="1:5" ht="15" customHeight="1" x14ac:dyDescent="0.2">
      <c r="A775" s="6"/>
      <c r="B775" s="21"/>
      <c r="C775" s="5"/>
      <c r="D775" s="5"/>
      <c r="E775" s="8"/>
    </row>
    <row r="776" spans="1:5" ht="15" customHeight="1" x14ac:dyDescent="0.2">
      <c r="A776" s="9" t="s">
        <v>7</v>
      </c>
      <c r="B776" s="9" t="s">
        <v>8</v>
      </c>
      <c r="C776" s="9" t="s">
        <v>9</v>
      </c>
      <c r="D776" s="10" t="s">
        <v>10</v>
      </c>
      <c r="E776" s="24" t="s">
        <v>11</v>
      </c>
    </row>
    <row r="777" spans="1:5" ht="15" customHeight="1" x14ac:dyDescent="0.2">
      <c r="A777" s="37">
        <v>504</v>
      </c>
      <c r="B777" s="71">
        <v>30101003001</v>
      </c>
      <c r="C777" s="14">
        <v>2143</v>
      </c>
      <c r="D777" s="76" t="s">
        <v>152</v>
      </c>
      <c r="E777" s="72">
        <v>-118</v>
      </c>
    </row>
    <row r="778" spans="1:5" ht="15" customHeight="1" x14ac:dyDescent="0.2">
      <c r="A778" s="37">
        <v>504</v>
      </c>
      <c r="B778" s="71">
        <v>72000003001</v>
      </c>
      <c r="C778" s="14">
        <v>2143</v>
      </c>
      <c r="D778" s="133" t="s">
        <v>153</v>
      </c>
      <c r="E778" s="72">
        <v>118</v>
      </c>
    </row>
    <row r="779" spans="1:5" ht="15" customHeight="1" x14ac:dyDescent="0.2">
      <c r="A779" s="55"/>
      <c r="B779" s="55"/>
      <c r="C779" s="18" t="s">
        <v>13</v>
      </c>
      <c r="D779" s="19"/>
      <c r="E779" s="20">
        <f>SUM(E585:E778)</f>
        <v>0</v>
      </c>
    </row>
    <row r="780" spans="1:5" ht="15" customHeight="1" x14ac:dyDescent="0.25">
      <c r="A780" s="1"/>
    </row>
    <row r="781" spans="1:5" ht="15" customHeight="1" x14ac:dyDescent="0.25">
      <c r="A781" s="1"/>
    </row>
    <row r="782" spans="1:5" ht="15" customHeight="1" x14ac:dyDescent="0.25">
      <c r="A782" s="1" t="s">
        <v>154</v>
      </c>
    </row>
    <row r="783" spans="1:5" ht="15" customHeight="1" x14ac:dyDescent="0.2">
      <c r="A783" s="255" t="s">
        <v>155</v>
      </c>
      <c r="B783" s="255"/>
      <c r="C783" s="255"/>
      <c r="D783" s="255"/>
      <c r="E783" s="255"/>
    </row>
    <row r="784" spans="1:5" ht="15" customHeight="1" x14ac:dyDescent="0.2">
      <c r="A784" s="255"/>
      <c r="B784" s="255"/>
      <c r="C784" s="255"/>
      <c r="D784" s="255"/>
      <c r="E784" s="255"/>
    </row>
    <row r="785" spans="1:5" ht="15" customHeight="1" x14ac:dyDescent="0.2">
      <c r="A785" s="256" t="s">
        <v>156</v>
      </c>
      <c r="B785" s="256"/>
      <c r="C785" s="256"/>
      <c r="D785" s="256"/>
      <c r="E785" s="256"/>
    </row>
    <row r="786" spans="1:5" ht="15" customHeight="1" x14ac:dyDescent="0.2">
      <c r="A786" s="256"/>
      <c r="B786" s="256"/>
      <c r="C786" s="256"/>
      <c r="D786" s="256"/>
      <c r="E786" s="256"/>
    </row>
    <row r="787" spans="1:5" ht="15" customHeight="1" x14ac:dyDescent="0.2">
      <c r="A787" s="256"/>
      <c r="B787" s="256"/>
      <c r="C787" s="256"/>
      <c r="D787" s="256"/>
      <c r="E787" s="256"/>
    </row>
    <row r="788" spans="1:5" ht="15" customHeight="1" x14ac:dyDescent="0.2">
      <c r="A788" s="256"/>
      <c r="B788" s="256"/>
      <c r="C788" s="256"/>
      <c r="D788" s="256"/>
      <c r="E788" s="256"/>
    </row>
    <row r="789" spans="1:5" ht="15" customHeight="1" x14ac:dyDescent="0.2">
      <c r="A789" s="256"/>
      <c r="B789" s="256"/>
      <c r="C789" s="256"/>
      <c r="D789" s="256"/>
      <c r="E789" s="256"/>
    </row>
    <row r="790" spans="1:5" ht="15" customHeight="1" x14ac:dyDescent="0.2">
      <c r="A790" s="256"/>
      <c r="B790" s="256"/>
      <c r="C790" s="256"/>
      <c r="D790" s="256"/>
      <c r="E790" s="256"/>
    </row>
    <row r="791" spans="1:5" ht="15" customHeight="1" x14ac:dyDescent="0.2">
      <c r="A791" s="256"/>
      <c r="B791" s="256"/>
      <c r="C791" s="256"/>
      <c r="D791" s="256"/>
      <c r="E791" s="256"/>
    </row>
    <row r="792" spans="1:5" ht="15" customHeight="1" x14ac:dyDescent="0.2">
      <c r="A792" s="256"/>
      <c r="B792" s="256"/>
      <c r="C792" s="256"/>
      <c r="D792" s="256"/>
      <c r="E792" s="256"/>
    </row>
    <row r="793" spans="1:5" ht="15" customHeight="1" x14ac:dyDescent="0.2">
      <c r="A793" s="256"/>
      <c r="B793" s="256"/>
      <c r="C793" s="256"/>
      <c r="D793" s="256"/>
      <c r="E793" s="256"/>
    </row>
    <row r="794" spans="1:5" ht="15" customHeight="1" x14ac:dyDescent="0.2">
      <c r="A794" s="256"/>
      <c r="B794" s="256"/>
      <c r="C794" s="256"/>
      <c r="D794" s="256"/>
      <c r="E794" s="256"/>
    </row>
    <row r="795" spans="1:5" ht="15" customHeight="1" x14ac:dyDescent="0.2">
      <c r="A795" s="33"/>
      <c r="B795" s="95"/>
      <c r="C795" s="33"/>
      <c r="D795" s="33"/>
      <c r="E795" s="33"/>
    </row>
    <row r="796" spans="1:5" ht="15" customHeight="1" x14ac:dyDescent="0.25">
      <c r="A796" s="4" t="s">
        <v>14</v>
      </c>
      <c r="B796" s="100"/>
      <c r="C796" s="5"/>
      <c r="D796" s="5"/>
      <c r="E796" s="5"/>
    </row>
    <row r="797" spans="1:5" ht="15" customHeight="1" x14ac:dyDescent="0.2">
      <c r="A797" s="6" t="s">
        <v>21</v>
      </c>
      <c r="B797" s="100"/>
      <c r="C797" s="5"/>
      <c r="D797" s="5"/>
      <c r="E797" s="7" t="s">
        <v>22</v>
      </c>
    </row>
    <row r="798" spans="1:5" ht="15" customHeight="1" x14ac:dyDescent="0.2">
      <c r="A798" s="135"/>
      <c r="B798" s="136"/>
      <c r="C798" s="5"/>
      <c r="D798" s="5"/>
      <c r="E798" s="8"/>
    </row>
    <row r="799" spans="1:5" ht="15" customHeight="1" x14ac:dyDescent="0.2">
      <c r="A799" s="9" t="s">
        <v>7</v>
      </c>
      <c r="B799" s="9" t="s">
        <v>8</v>
      </c>
      <c r="C799" s="9" t="s">
        <v>9</v>
      </c>
      <c r="D799" s="10" t="s">
        <v>10</v>
      </c>
      <c r="E799" s="24" t="s">
        <v>11</v>
      </c>
    </row>
    <row r="800" spans="1:5" ht="15" customHeight="1" x14ac:dyDescent="0.2">
      <c r="A800" s="37">
        <v>550</v>
      </c>
      <c r="B800" s="130">
        <v>30102000000</v>
      </c>
      <c r="C800" s="57">
        <v>1037</v>
      </c>
      <c r="D800" s="139" t="s">
        <v>75</v>
      </c>
      <c r="E800" s="140">
        <v>-144410</v>
      </c>
    </row>
    <row r="801" spans="1:7" ht="15" customHeight="1" x14ac:dyDescent="0.2">
      <c r="A801" s="37">
        <v>550</v>
      </c>
      <c r="B801" s="130">
        <v>30100008357</v>
      </c>
      <c r="C801" s="57">
        <v>1037</v>
      </c>
      <c r="D801" s="133" t="s">
        <v>125</v>
      </c>
      <c r="E801" s="140">
        <v>-281005</v>
      </c>
    </row>
    <row r="802" spans="1:7" ht="15" customHeight="1" x14ac:dyDescent="0.2">
      <c r="A802" s="37">
        <v>550</v>
      </c>
      <c r="B802" s="130">
        <v>30102000000</v>
      </c>
      <c r="C802" s="57">
        <v>1037</v>
      </c>
      <c r="D802" s="76" t="s">
        <v>116</v>
      </c>
      <c r="E802" s="140">
        <v>-44400</v>
      </c>
      <c r="G802" s="60">
        <f>SUM(E800:E802)</f>
        <v>-469815</v>
      </c>
    </row>
    <row r="803" spans="1:7" ht="15" customHeight="1" x14ac:dyDescent="0.2">
      <c r="A803" s="37">
        <v>550</v>
      </c>
      <c r="B803" s="130">
        <v>30102000000</v>
      </c>
      <c r="C803" s="57">
        <v>1037</v>
      </c>
      <c r="D803" s="76" t="s">
        <v>116</v>
      </c>
      <c r="E803" s="140">
        <v>144410</v>
      </c>
    </row>
    <row r="804" spans="1:7" ht="15" customHeight="1" x14ac:dyDescent="0.2">
      <c r="A804" s="37">
        <v>550</v>
      </c>
      <c r="B804" s="130">
        <v>30102000000</v>
      </c>
      <c r="C804" s="57">
        <v>1037</v>
      </c>
      <c r="D804" s="76" t="s">
        <v>126</v>
      </c>
      <c r="E804" s="127">
        <v>44400</v>
      </c>
    </row>
    <row r="805" spans="1:7" ht="15" customHeight="1" x14ac:dyDescent="0.2">
      <c r="A805" s="37">
        <v>550</v>
      </c>
      <c r="B805" s="130">
        <v>30102000000</v>
      </c>
      <c r="C805" s="57">
        <v>1037</v>
      </c>
      <c r="D805" s="139" t="s">
        <v>75</v>
      </c>
      <c r="E805" s="127">
        <v>281005</v>
      </c>
      <c r="G805" s="60">
        <f>SUM(E803:E805)</f>
        <v>469815</v>
      </c>
    </row>
    <row r="806" spans="1:7" ht="15" customHeight="1" x14ac:dyDescent="0.2">
      <c r="A806" s="37"/>
      <c r="B806" s="42"/>
      <c r="C806" s="18" t="s">
        <v>13</v>
      </c>
      <c r="D806" s="19"/>
      <c r="E806" s="20">
        <f>SUM(E800:E805)</f>
        <v>0</v>
      </c>
    </row>
    <row r="807" spans="1:7" ht="15" customHeight="1" x14ac:dyDescent="0.2"/>
    <row r="808" spans="1:7" ht="15" customHeight="1" x14ac:dyDescent="0.2"/>
    <row r="809" spans="1:7" ht="15" customHeight="1" x14ac:dyDescent="0.25">
      <c r="A809" s="1" t="s">
        <v>157</v>
      </c>
    </row>
    <row r="810" spans="1:7" ht="15" customHeight="1" x14ac:dyDescent="0.2">
      <c r="A810" s="255" t="s">
        <v>158</v>
      </c>
      <c r="B810" s="255"/>
      <c r="C810" s="255"/>
      <c r="D810" s="255"/>
      <c r="E810" s="255"/>
    </row>
    <row r="811" spans="1:7" ht="15" customHeight="1" x14ac:dyDescent="0.2">
      <c r="A811" s="255"/>
      <c r="B811" s="255"/>
      <c r="C811" s="255"/>
      <c r="D811" s="255"/>
      <c r="E811" s="255"/>
    </row>
    <row r="812" spans="1:7" ht="15" customHeight="1" x14ac:dyDescent="0.2">
      <c r="A812" s="256" t="s">
        <v>159</v>
      </c>
      <c r="B812" s="256"/>
      <c r="C812" s="256"/>
      <c r="D812" s="256"/>
      <c r="E812" s="256"/>
    </row>
    <row r="813" spans="1:7" ht="15" customHeight="1" x14ac:dyDescent="0.2">
      <c r="A813" s="256"/>
      <c r="B813" s="256"/>
      <c r="C813" s="256"/>
      <c r="D813" s="256"/>
      <c r="E813" s="256"/>
    </row>
    <row r="814" spans="1:7" ht="15" customHeight="1" x14ac:dyDescent="0.2">
      <c r="A814" s="256"/>
      <c r="B814" s="256"/>
      <c r="C814" s="256"/>
      <c r="D814" s="256"/>
      <c r="E814" s="256"/>
    </row>
    <row r="815" spans="1:7" ht="15" customHeight="1" x14ac:dyDescent="0.2">
      <c r="A815" s="256"/>
      <c r="B815" s="256"/>
      <c r="C815" s="256"/>
      <c r="D815" s="256"/>
      <c r="E815" s="256"/>
    </row>
    <row r="816" spans="1:7" ht="15" customHeight="1" x14ac:dyDescent="0.2">
      <c r="A816" s="256"/>
      <c r="B816" s="256"/>
      <c r="C816" s="256"/>
      <c r="D816" s="256"/>
      <c r="E816" s="256"/>
    </row>
    <row r="817" spans="1:5" ht="15" customHeight="1" x14ac:dyDescent="0.2">
      <c r="A817" s="256"/>
      <c r="B817" s="256"/>
      <c r="C817" s="256"/>
      <c r="D817" s="256"/>
      <c r="E817" s="256"/>
    </row>
    <row r="818" spans="1:5" ht="15" customHeight="1" x14ac:dyDescent="0.2">
      <c r="A818" s="33"/>
      <c r="B818" s="33"/>
      <c r="C818" s="33"/>
      <c r="D818" s="33"/>
      <c r="E818" s="33"/>
    </row>
    <row r="819" spans="1:5" ht="15" customHeight="1" x14ac:dyDescent="0.25">
      <c r="A819" s="4" t="s">
        <v>14</v>
      </c>
      <c r="B819" s="5"/>
      <c r="C819" s="5"/>
      <c r="D819" s="5"/>
      <c r="E819" s="5"/>
    </row>
    <row r="820" spans="1:5" ht="15" customHeight="1" x14ac:dyDescent="0.2">
      <c r="A820" s="6" t="s">
        <v>87</v>
      </c>
      <c r="B820" s="5"/>
      <c r="C820" s="5"/>
      <c r="D820" s="5"/>
      <c r="E820" s="7" t="s">
        <v>88</v>
      </c>
    </row>
    <row r="821" spans="1:5" ht="15" customHeight="1" x14ac:dyDescent="0.2">
      <c r="A821" s="135"/>
      <c r="B821" s="141"/>
      <c r="C821" s="5"/>
      <c r="D821" s="5"/>
      <c r="E821" s="8"/>
    </row>
    <row r="822" spans="1:5" ht="15" customHeight="1" x14ac:dyDescent="0.2">
      <c r="A822" s="87"/>
      <c r="B822" s="9" t="s">
        <v>8</v>
      </c>
      <c r="C822" s="9" t="s">
        <v>9</v>
      </c>
      <c r="D822" s="10" t="s">
        <v>10</v>
      </c>
      <c r="E822" s="24" t="s">
        <v>11</v>
      </c>
    </row>
    <row r="823" spans="1:5" ht="15" customHeight="1" x14ac:dyDescent="0.2">
      <c r="A823" s="105"/>
      <c r="B823" s="130">
        <v>20000000000</v>
      </c>
      <c r="C823" s="27">
        <v>3269</v>
      </c>
      <c r="D823" s="28" t="s">
        <v>17</v>
      </c>
      <c r="E823" s="41">
        <v>-18876</v>
      </c>
    </row>
    <row r="824" spans="1:5" ht="15" customHeight="1" x14ac:dyDescent="0.2">
      <c r="A824" s="105"/>
      <c r="B824" s="130">
        <v>20000000000</v>
      </c>
      <c r="C824" s="27">
        <v>3269</v>
      </c>
      <c r="D824" s="28" t="s">
        <v>57</v>
      </c>
      <c r="E824" s="41">
        <v>18876</v>
      </c>
    </row>
    <row r="825" spans="1:5" ht="15" customHeight="1" x14ac:dyDescent="0.2">
      <c r="A825" s="117"/>
      <c r="B825" s="42"/>
      <c r="C825" s="18" t="s">
        <v>13</v>
      </c>
      <c r="D825" s="19"/>
      <c r="E825" s="20">
        <f>SUM(E823:E824)</f>
        <v>0</v>
      </c>
    </row>
    <row r="826" spans="1:5" ht="15" customHeight="1" x14ac:dyDescent="0.2"/>
    <row r="827" spans="1:5" ht="15" customHeight="1" x14ac:dyDescent="0.2"/>
    <row r="828" spans="1:5" ht="15" customHeight="1" x14ac:dyDescent="0.2"/>
    <row r="829" spans="1:5" ht="15" customHeight="1" x14ac:dyDescent="0.2"/>
    <row r="830" spans="1:5" ht="15" customHeight="1" x14ac:dyDescent="0.2"/>
    <row r="831" spans="1:5" ht="15" customHeight="1" x14ac:dyDescent="0.2"/>
    <row r="832" spans="1:5" ht="15" customHeight="1" x14ac:dyDescent="0.2"/>
    <row r="833" spans="1:5" ht="15" customHeight="1" x14ac:dyDescent="0.2"/>
    <row r="834" spans="1:5" ht="15" customHeight="1" x14ac:dyDescent="0.25">
      <c r="A834" s="1" t="s">
        <v>160</v>
      </c>
    </row>
    <row r="835" spans="1:5" ht="15" customHeight="1" x14ac:dyDescent="0.2">
      <c r="A835" s="255" t="s">
        <v>161</v>
      </c>
      <c r="B835" s="255"/>
      <c r="C835" s="255"/>
      <c r="D835" s="255"/>
      <c r="E835" s="255"/>
    </row>
    <row r="836" spans="1:5" ht="15" customHeight="1" x14ac:dyDescent="0.2">
      <c r="A836" s="255"/>
      <c r="B836" s="255"/>
      <c r="C836" s="255"/>
      <c r="D836" s="255"/>
      <c r="E836" s="255"/>
    </row>
    <row r="837" spans="1:5" ht="15" customHeight="1" x14ac:dyDescent="0.2">
      <c r="A837" s="254" t="s">
        <v>162</v>
      </c>
      <c r="B837" s="254"/>
      <c r="C837" s="254"/>
      <c r="D837" s="254"/>
      <c r="E837" s="254"/>
    </row>
    <row r="838" spans="1:5" ht="15" customHeight="1" x14ac:dyDescent="0.2">
      <c r="A838" s="254"/>
      <c r="B838" s="254"/>
      <c r="C838" s="254"/>
      <c r="D838" s="254"/>
      <c r="E838" s="254"/>
    </row>
    <row r="839" spans="1:5" ht="15" customHeight="1" x14ac:dyDescent="0.2">
      <c r="A839" s="254"/>
      <c r="B839" s="254"/>
      <c r="C839" s="254"/>
      <c r="D839" s="254"/>
      <c r="E839" s="254"/>
    </row>
    <row r="840" spans="1:5" ht="15" customHeight="1" x14ac:dyDescent="0.2">
      <c r="A840" s="254"/>
      <c r="B840" s="254"/>
      <c r="C840" s="254"/>
      <c r="D840" s="254"/>
      <c r="E840" s="254"/>
    </row>
    <row r="841" spans="1:5" ht="15" customHeight="1" x14ac:dyDescent="0.2">
      <c r="A841" s="254"/>
      <c r="B841" s="254"/>
      <c r="C841" s="254"/>
      <c r="D841" s="254"/>
      <c r="E841" s="254"/>
    </row>
    <row r="842" spans="1:5" ht="15" customHeight="1" x14ac:dyDescent="0.2">
      <c r="A842" s="254"/>
      <c r="B842" s="254"/>
      <c r="C842" s="254"/>
      <c r="D842" s="254"/>
      <c r="E842" s="254"/>
    </row>
    <row r="843" spans="1:5" ht="15" customHeight="1" x14ac:dyDescent="0.2">
      <c r="B843" s="134"/>
    </row>
    <row r="844" spans="1:5" ht="15" customHeight="1" x14ac:dyDescent="0.25">
      <c r="A844" s="4" t="s">
        <v>14</v>
      </c>
      <c r="B844" s="100"/>
      <c r="C844" s="5"/>
      <c r="D844" s="5"/>
      <c r="E844" s="5"/>
    </row>
    <row r="845" spans="1:5" ht="15" customHeight="1" x14ac:dyDescent="0.2">
      <c r="A845" s="6" t="s">
        <v>163</v>
      </c>
      <c r="B845" s="100"/>
      <c r="C845" s="5"/>
      <c r="D845" s="5"/>
      <c r="E845" s="7" t="s">
        <v>164</v>
      </c>
    </row>
    <row r="846" spans="1:5" ht="15" customHeight="1" x14ac:dyDescent="0.2">
      <c r="A846" s="135"/>
      <c r="B846" s="136"/>
      <c r="C846" s="5"/>
      <c r="D846" s="5"/>
      <c r="E846" s="8"/>
    </row>
    <row r="847" spans="1:5" ht="15" customHeight="1" x14ac:dyDescent="0.2">
      <c r="A847" s="87"/>
      <c r="B847" s="87"/>
      <c r="C847" s="9" t="s">
        <v>9</v>
      </c>
      <c r="D847" s="10" t="s">
        <v>10</v>
      </c>
      <c r="E847" s="24" t="s">
        <v>11</v>
      </c>
    </row>
    <row r="848" spans="1:5" ht="15" customHeight="1" x14ac:dyDescent="0.2">
      <c r="A848" s="81"/>
      <c r="B848" s="131"/>
      <c r="C848" s="57">
        <v>3636</v>
      </c>
      <c r="D848" s="76" t="s">
        <v>43</v>
      </c>
      <c r="E848" s="16">
        <v>-648525</v>
      </c>
    </row>
    <row r="849" spans="1:5" ht="15" customHeight="1" x14ac:dyDescent="0.2">
      <c r="A849" s="89"/>
      <c r="B849" s="131"/>
      <c r="C849" s="18" t="s">
        <v>13</v>
      </c>
      <c r="D849" s="19"/>
      <c r="E849" s="20">
        <f>SUM(E848:E848)</f>
        <v>-648525</v>
      </c>
    </row>
    <row r="850" spans="1:5" ht="15" customHeight="1" x14ac:dyDescent="0.2">
      <c r="B850" s="134"/>
    </row>
    <row r="851" spans="1:5" ht="15" customHeight="1" x14ac:dyDescent="0.25">
      <c r="A851" s="4" t="s">
        <v>14</v>
      </c>
      <c r="B851" s="100"/>
      <c r="C851" s="5"/>
      <c r="D851" s="5"/>
      <c r="E851" s="5"/>
    </row>
    <row r="852" spans="1:5" ht="15" customHeight="1" x14ac:dyDescent="0.2">
      <c r="A852" s="61" t="s">
        <v>138</v>
      </c>
      <c r="B852" s="96"/>
      <c r="C852" s="35"/>
      <c r="D852" s="35"/>
      <c r="E852" s="36" t="s">
        <v>139</v>
      </c>
    </row>
    <row r="853" spans="1:5" ht="15" customHeight="1" x14ac:dyDescent="0.25">
      <c r="A853" s="4"/>
      <c r="B853" s="136"/>
      <c r="C853" s="5"/>
      <c r="D853" s="5"/>
      <c r="E853" s="8"/>
    </row>
    <row r="854" spans="1:5" ht="15" customHeight="1" x14ac:dyDescent="0.2">
      <c r="A854" s="9" t="s">
        <v>7</v>
      </c>
      <c r="B854" s="9" t="s">
        <v>8</v>
      </c>
      <c r="C854" s="9" t="s">
        <v>9</v>
      </c>
      <c r="D854" s="10" t="s">
        <v>10</v>
      </c>
      <c r="E854" s="24" t="s">
        <v>11</v>
      </c>
    </row>
    <row r="855" spans="1:5" ht="15" customHeight="1" x14ac:dyDescent="0.2">
      <c r="A855" s="37">
        <v>18</v>
      </c>
      <c r="B855" s="27">
        <v>60004100566</v>
      </c>
      <c r="C855" s="57">
        <v>2212</v>
      </c>
      <c r="D855" s="76" t="s">
        <v>100</v>
      </c>
      <c r="E855" s="29">
        <v>648525</v>
      </c>
    </row>
    <row r="856" spans="1:5" ht="15" customHeight="1" x14ac:dyDescent="0.2">
      <c r="A856" s="37"/>
      <c r="B856" s="42"/>
      <c r="C856" s="18" t="s">
        <v>13</v>
      </c>
      <c r="D856" s="19"/>
      <c r="E856" s="20">
        <f>SUM(E855:E855)</f>
        <v>648525</v>
      </c>
    </row>
    <row r="857" spans="1:5" ht="15" customHeight="1" x14ac:dyDescent="0.2"/>
    <row r="858" spans="1:5" ht="15" customHeight="1" x14ac:dyDescent="0.2"/>
    <row r="859" spans="1:5" ht="15" customHeight="1" x14ac:dyDescent="0.25">
      <c r="A859" s="1" t="s">
        <v>165</v>
      </c>
    </row>
    <row r="860" spans="1:5" ht="15" customHeight="1" x14ac:dyDescent="0.2">
      <c r="A860" s="255" t="s">
        <v>161</v>
      </c>
      <c r="B860" s="255"/>
      <c r="C860" s="255"/>
      <c r="D860" s="255"/>
      <c r="E860" s="255"/>
    </row>
    <row r="861" spans="1:5" ht="15" customHeight="1" x14ac:dyDescent="0.2">
      <c r="A861" s="255"/>
      <c r="B861" s="255"/>
      <c r="C861" s="255"/>
      <c r="D861" s="255"/>
      <c r="E861" s="255"/>
    </row>
    <row r="862" spans="1:5" ht="15" customHeight="1" x14ac:dyDescent="0.2">
      <c r="A862" s="254" t="s">
        <v>166</v>
      </c>
      <c r="B862" s="254"/>
      <c r="C862" s="254"/>
      <c r="D862" s="254"/>
      <c r="E862" s="254"/>
    </row>
    <row r="863" spans="1:5" ht="15" customHeight="1" x14ac:dyDescent="0.2">
      <c r="A863" s="254"/>
      <c r="B863" s="254"/>
      <c r="C863" s="254"/>
      <c r="D863" s="254"/>
      <c r="E863" s="254"/>
    </row>
    <row r="864" spans="1:5" ht="15" customHeight="1" x14ac:dyDescent="0.2">
      <c r="A864" s="254"/>
      <c r="B864" s="254"/>
      <c r="C864" s="254"/>
      <c r="D864" s="254"/>
      <c r="E864" s="254"/>
    </row>
    <row r="865" spans="1:5" ht="15" customHeight="1" x14ac:dyDescent="0.2">
      <c r="A865" s="254"/>
      <c r="B865" s="254"/>
      <c r="C865" s="254"/>
      <c r="D865" s="254"/>
      <c r="E865" s="254"/>
    </row>
    <row r="866" spans="1:5" ht="15" customHeight="1" x14ac:dyDescent="0.2">
      <c r="A866" s="254"/>
      <c r="B866" s="254"/>
      <c r="C866" s="254"/>
      <c r="D866" s="254"/>
      <c r="E866" s="254"/>
    </row>
    <row r="867" spans="1:5" ht="15" customHeight="1" x14ac:dyDescent="0.2">
      <c r="A867" s="254"/>
      <c r="B867" s="254"/>
      <c r="C867" s="254"/>
      <c r="D867" s="254"/>
      <c r="E867" s="254"/>
    </row>
    <row r="868" spans="1:5" ht="15" customHeight="1" x14ac:dyDescent="0.2"/>
    <row r="869" spans="1:5" ht="15" customHeight="1" x14ac:dyDescent="0.25">
      <c r="A869" s="4" t="s">
        <v>14</v>
      </c>
      <c r="B869" s="5"/>
      <c r="C869" s="5"/>
      <c r="D869" s="5"/>
      <c r="E869" s="5"/>
    </row>
    <row r="870" spans="1:5" ht="15" customHeight="1" x14ac:dyDescent="0.2">
      <c r="A870" s="6" t="s">
        <v>163</v>
      </c>
      <c r="B870" s="5"/>
      <c r="C870" s="5"/>
      <c r="D870" s="5"/>
      <c r="E870" s="7" t="s">
        <v>164</v>
      </c>
    </row>
    <row r="871" spans="1:5" ht="15" customHeight="1" x14ac:dyDescent="0.2">
      <c r="A871" s="135"/>
      <c r="B871" s="141"/>
      <c r="C871" s="5"/>
      <c r="D871" s="5"/>
      <c r="E871" s="8"/>
    </row>
    <row r="872" spans="1:5" ht="15" customHeight="1" x14ac:dyDescent="0.2">
      <c r="A872" s="87"/>
      <c r="B872" s="9" t="s">
        <v>8</v>
      </c>
      <c r="C872" s="9" t="s">
        <v>9</v>
      </c>
      <c r="D872" s="10" t="s">
        <v>10</v>
      </c>
      <c r="E872" s="24" t="s">
        <v>11</v>
      </c>
    </row>
    <row r="873" spans="1:5" ht="15" customHeight="1" x14ac:dyDescent="0.2">
      <c r="A873" s="81"/>
      <c r="B873" s="130"/>
      <c r="C873" s="57">
        <v>3636</v>
      </c>
      <c r="D873" s="76" t="s">
        <v>43</v>
      </c>
      <c r="E873" s="16">
        <v>-450000</v>
      </c>
    </row>
    <row r="874" spans="1:5" ht="15" customHeight="1" x14ac:dyDescent="0.2">
      <c r="A874" s="81"/>
      <c r="B874" s="130">
        <v>60002100331</v>
      </c>
      <c r="C874" s="57">
        <v>4351</v>
      </c>
      <c r="D874" s="76" t="s">
        <v>100</v>
      </c>
      <c r="E874" s="16">
        <v>450000</v>
      </c>
    </row>
    <row r="875" spans="1:5" ht="15" customHeight="1" x14ac:dyDescent="0.2">
      <c r="A875" s="89"/>
      <c r="B875" s="130"/>
      <c r="C875" s="18" t="s">
        <v>13</v>
      </c>
      <c r="D875" s="19"/>
      <c r="E875" s="20">
        <f>SUM(E873:E874)</f>
        <v>0</v>
      </c>
    </row>
    <row r="876" spans="1:5" ht="15" customHeight="1" x14ac:dyDescent="0.2"/>
    <row r="877" spans="1:5" ht="15" customHeight="1" x14ac:dyDescent="0.2"/>
    <row r="878" spans="1:5" ht="15" customHeight="1" x14ac:dyDescent="0.2"/>
    <row r="879" spans="1:5" ht="15" customHeight="1" x14ac:dyDescent="0.2"/>
    <row r="880" spans="1:5" ht="15" customHeight="1" x14ac:dyDescent="0.2"/>
    <row r="881" spans="1:5" ht="15" customHeight="1" x14ac:dyDescent="0.2"/>
    <row r="882" spans="1:5" ht="15" customHeight="1" x14ac:dyDescent="0.2"/>
    <row r="883" spans="1:5" ht="15" customHeight="1" x14ac:dyDescent="0.2"/>
    <row r="884" spans="1:5" ht="15" customHeight="1" x14ac:dyDescent="0.2"/>
    <row r="885" spans="1:5" ht="15" customHeight="1" x14ac:dyDescent="0.2"/>
    <row r="886" spans="1:5" ht="15" customHeight="1" x14ac:dyDescent="0.25">
      <c r="A886" s="1" t="s">
        <v>167</v>
      </c>
    </row>
    <row r="887" spans="1:5" ht="15" customHeight="1" x14ac:dyDescent="0.2">
      <c r="A887" s="255" t="s">
        <v>161</v>
      </c>
      <c r="B887" s="255"/>
      <c r="C887" s="255"/>
      <c r="D887" s="255"/>
      <c r="E887" s="255"/>
    </row>
    <row r="888" spans="1:5" ht="15" customHeight="1" x14ac:dyDescent="0.2">
      <c r="A888" s="255"/>
      <c r="B888" s="255"/>
      <c r="C888" s="255"/>
      <c r="D888" s="255"/>
      <c r="E888" s="255"/>
    </row>
    <row r="889" spans="1:5" ht="15" customHeight="1" x14ac:dyDescent="0.2">
      <c r="A889" s="254" t="s">
        <v>168</v>
      </c>
      <c r="B889" s="254"/>
      <c r="C889" s="254"/>
      <c r="D889" s="254"/>
      <c r="E889" s="254"/>
    </row>
    <row r="890" spans="1:5" ht="15" customHeight="1" x14ac:dyDescent="0.2">
      <c r="A890" s="254"/>
      <c r="B890" s="254"/>
      <c r="C890" s="254"/>
      <c r="D890" s="254"/>
      <c r="E890" s="254"/>
    </row>
    <row r="891" spans="1:5" ht="15" customHeight="1" x14ac:dyDescent="0.2">
      <c r="A891" s="254"/>
      <c r="B891" s="254"/>
      <c r="C891" s="254"/>
      <c r="D891" s="254"/>
      <c r="E891" s="254"/>
    </row>
    <row r="892" spans="1:5" ht="15" customHeight="1" x14ac:dyDescent="0.2">
      <c r="A892" s="254"/>
      <c r="B892" s="254"/>
      <c r="C892" s="254"/>
      <c r="D892" s="254"/>
      <c r="E892" s="254"/>
    </row>
    <row r="893" spans="1:5" ht="15" customHeight="1" x14ac:dyDescent="0.2">
      <c r="A893" s="254"/>
      <c r="B893" s="254"/>
      <c r="C893" s="254"/>
      <c r="D893" s="254"/>
      <c r="E893" s="254"/>
    </row>
    <row r="894" spans="1:5" ht="15" customHeight="1" x14ac:dyDescent="0.2">
      <c r="A894" s="254"/>
      <c r="B894" s="254"/>
      <c r="C894" s="254"/>
      <c r="D894" s="254"/>
      <c r="E894" s="254"/>
    </row>
    <row r="895" spans="1:5" ht="15" customHeight="1" x14ac:dyDescent="0.25">
      <c r="A895" s="1"/>
      <c r="B895" s="134"/>
    </row>
    <row r="896" spans="1:5" ht="15" customHeight="1" x14ac:dyDescent="0.25">
      <c r="A896" s="34" t="s">
        <v>14</v>
      </c>
      <c r="B896" s="96"/>
      <c r="C896" s="35"/>
      <c r="D896" s="21"/>
      <c r="E896" s="21"/>
    </row>
    <row r="897" spans="1:5" ht="15" customHeight="1" x14ac:dyDescent="0.2">
      <c r="A897" s="61" t="s">
        <v>54</v>
      </c>
      <c r="B897" s="96"/>
      <c r="C897" s="35"/>
      <c r="D897" s="35"/>
      <c r="E897" s="36" t="s">
        <v>55</v>
      </c>
    </row>
    <row r="898" spans="1:5" ht="15" customHeight="1" x14ac:dyDescent="0.2">
      <c r="A898" s="45"/>
      <c r="B898" s="101"/>
      <c r="C898" s="35"/>
      <c r="D898" s="45"/>
      <c r="E898" s="47"/>
    </row>
    <row r="899" spans="1:5" ht="15" customHeight="1" x14ac:dyDescent="0.2">
      <c r="A899" s="24" t="s">
        <v>7</v>
      </c>
      <c r="B899" s="24" t="s">
        <v>8</v>
      </c>
      <c r="C899" s="24" t="s">
        <v>9</v>
      </c>
      <c r="D899" s="48" t="s">
        <v>10</v>
      </c>
      <c r="E899" s="24" t="s">
        <v>11</v>
      </c>
    </row>
    <row r="900" spans="1:5" ht="15" customHeight="1" x14ac:dyDescent="0.2">
      <c r="A900" s="70">
        <v>38100874</v>
      </c>
      <c r="B900" s="71">
        <v>60001100348</v>
      </c>
      <c r="C900" s="27">
        <v>3122</v>
      </c>
      <c r="D900" s="76" t="s">
        <v>169</v>
      </c>
      <c r="E900" s="83">
        <v>-182400</v>
      </c>
    </row>
    <row r="901" spans="1:5" ht="15" customHeight="1" x14ac:dyDescent="0.2">
      <c r="A901" s="70">
        <v>38100874</v>
      </c>
      <c r="B901" s="71">
        <v>60001100348</v>
      </c>
      <c r="C901" s="27">
        <v>3122</v>
      </c>
      <c r="D901" s="28" t="s">
        <v>170</v>
      </c>
      <c r="E901" s="83">
        <v>158200</v>
      </c>
    </row>
    <row r="902" spans="1:5" ht="15" customHeight="1" x14ac:dyDescent="0.2">
      <c r="A902" s="70">
        <v>38100874</v>
      </c>
      <c r="B902" s="71">
        <v>60001100348</v>
      </c>
      <c r="C902" s="27">
        <v>3122</v>
      </c>
      <c r="D902" s="76" t="s">
        <v>100</v>
      </c>
      <c r="E902" s="83">
        <v>5000</v>
      </c>
    </row>
    <row r="903" spans="1:5" ht="15" customHeight="1" x14ac:dyDescent="0.2">
      <c r="A903" s="70">
        <v>38100874</v>
      </c>
      <c r="B903" s="71">
        <v>60001100348</v>
      </c>
      <c r="C903" s="27">
        <v>3122</v>
      </c>
      <c r="D903" s="76" t="s">
        <v>171</v>
      </c>
      <c r="E903" s="83">
        <v>19200</v>
      </c>
    </row>
    <row r="904" spans="1:5" ht="15" customHeight="1" x14ac:dyDescent="0.2">
      <c r="A904" s="70"/>
      <c r="B904" s="27"/>
      <c r="C904" s="18" t="s">
        <v>13</v>
      </c>
      <c r="D904" s="19"/>
      <c r="E904" s="20">
        <f>SUM(E900:E903)</f>
        <v>0</v>
      </c>
    </row>
    <row r="905" spans="1:5" ht="15" customHeight="1" x14ac:dyDescent="0.2">
      <c r="A905" s="81"/>
      <c r="B905" s="84"/>
      <c r="C905" s="74"/>
      <c r="D905" s="5"/>
      <c r="E905" s="75"/>
    </row>
    <row r="906" spans="1:5" ht="15" customHeight="1" x14ac:dyDescent="0.2"/>
    <row r="907" spans="1:5" ht="15" customHeight="1" x14ac:dyDescent="0.25">
      <c r="A907" s="1" t="s">
        <v>172</v>
      </c>
    </row>
    <row r="908" spans="1:5" ht="15" customHeight="1" x14ac:dyDescent="0.2">
      <c r="A908" s="255" t="s">
        <v>161</v>
      </c>
      <c r="B908" s="255"/>
      <c r="C908" s="255"/>
      <c r="D908" s="255"/>
      <c r="E908" s="255"/>
    </row>
    <row r="909" spans="1:5" ht="15" customHeight="1" x14ac:dyDescent="0.2">
      <c r="A909" s="255"/>
      <c r="B909" s="255"/>
      <c r="C909" s="255"/>
      <c r="D909" s="255"/>
      <c r="E909" s="255"/>
    </row>
    <row r="910" spans="1:5" ht="15" customHeight="1" x14ac:dyDescent="0.2">
      <c r="A910" s="254" t="s">
        <v>173</v>
      </c>
      <c r="B910" s="254"/>
      <c r="C910" s="254"/>
      <c r="D910" s="254"/>
      <c r="E910" s="254"/>
    </row>
    <row r="911" spans="1:5" ht="15" customHeight="1" x14ac:dyDescent="0.2">
      <c r="A911" s="254"/>
      <c r="B911" s="254"/>
      <c r="C911" s="254"/>
      <c r="D911" s="254"/>
      <c r="E911" s="254"/>
    </row>
    <row r="912" spans="1:5" ht="15" customHeight="1" x14ac:dyDescent="0.2">
      <c r="A912" s="254"/>
      <c r="B912" s="254"/>
      <c r="C912" s="254"/>
      <c r="D912" s="254"/>
      <c r="E912" s="254"/>
    </row>
    <row r="913" spans="1:5" ht="15" customHeight="1" x14ac:dyDescent="0.2">
      <c r="A913" s="254"/>
      <c r="B913" s="254"/>
      <c r="C913" s="254"/>
      <c r="D913" s="254"/>
      <c r="E913" s="254"/>
    </row>
    <row r="914" spans="1:5" ht="15" customHeight="1" x14ac:dyDescent="0.2">
      <c r="A914" s="254"/>
      <c r="B914" s="254"/>
      <c r="C914" s="254"/>
      <c r="D914" s="254"/>
      <c r="E914" s="254"/>
    </row>
    <row r="915" spans="1:5" ht="15" customHeight="1" x14ac:dyDescent="0.2">
      <c r="B915" s="134"/>
    </row>
    <row r="916" spans="1:5" ht="15" customHeight="1" x14ac:dyDescent="0.25">
      <c r="A916" s="4" t="s">
        <v>14</v>
      </c>
      <c r="B916" s="100"/>
      <c r="C916" s="5"/>
      <c r="D916" s="5"/>
      <c r="E916" s="5"/>
    </row>
    <row r="917" spans="1:5" ht="15" customHeight="1" x14ac:dyDescent="0.2">
      <c r="A917" s="61" t="s">
        <v>138</v>
      </c>
      <c r="B917" s="96"/>
      <c r="C917" s="35"/>
      <c r="D917" s="35"/>
      <c r="E917" s="36" t="s">
        <v>139</v>
      </c>
    </row>
    <row r="918" spans="1:5" ht="15" customHeight="1" x14ac:dyDescent="0.25">
      <c r="A918" s="4" t="s">
        <v>174</v>
      </c>
      <c r="B918" s="136"/>
      <c r="C918" s="5"/>
      <c r="D918" s="5"/>
      <c r="E918" s="8"/>
    </row>
    <row r="919" spans="1:5" ht="15" customHeight="1" x14ac:dyDescent="0.2">
      <c r="A919" s="9" t="s">
        <v>7</v>
      </c>
      <c r="B919" s="9" t="s">
        <v>8</v>
      </c>
      <c r="C919" s="9" t="s">
        <v>9</v>
      </c>
      <c r="D919" s="10" t="s">
        <v>10</v>
      </c>
      <c r="E919" s="24" t="s">
        <v>11</v>
      </c>
    </row>
    <row r="920" spans="1:5" ht="15" customHeight="1" x14ac:dyDescent="0.2">
      <c r="A920" s="50">
        <v>10</v>
      </c>
      <c r="B920" s="27">
        <v>60001100587</v>
      </c>
      <c r="C920" s="57">
        <v>3122</v>
      </c>
      <c r="D920" s="28" t="s">
        <v>99</v>
      </c>
      <c r="E920" s="29">
        <v>-1000</v>
      </c>
    </row>
    <row r="921" spans="1:5" ht="15" customHeight="1" x14ac:dyDescent="0.2">
      <c r="A921" s="50">
        <v>10</v>
      </c>
      <c r="B921" s="27">
        <v>60001100192</v>
      </c>
      <c r="C921" s="57">
        <v>3122</v>
      </c>
      <c r="D921" s="93" t="s">
        <v>100</v>
      </c>
      <c r="E921" s="29">
        <v>1000</v>
      </c>
    </row>
    <row r="922" spans="1:5" ht="15" customHeight="1" x14ac:dyDescent="0.2">
      <c r="A922" s="37"/>
      <c r="B922" s="42"/>
      <c r="C922" s="18" t="s">
        <v>13</v>
      </c>
      <c r="D922" s="19"/>
      <c r="E922" s="20">
        <f>SUM(E920:E921)</f>
        <v>0</v>
      </c>
    </row>
    <row r="923" spans="1:5" ht="15" customHeight="1" x14ac:dyDescent="0.25">
      <c r="A923" s="1"/>
    </row>
    <row r="924" spans="1:5" ht="15" customHeight="1" x14ac:dyDescent="0.25">
      <c r="A924" s="1"/>
    </row>
    <row r="925" spans="1:5" ht="15" customHeight="1" x14ac:dyDescent="0.25">
      <c r="A925" s="1" t="s">
        <v>175</v>
      </c>
    </row>
    <row r="926" spans="1:5" ht="15" customHeight="1" x14ac:dyDescent="0.2">
      <c r="A926" s="255" t="s">
        <v>161</v>
      </c>
      <c r="B926" s="255"/>
      <c r="C926" s="255"/>
      <c r="D926" s="255"/>
      <c r="E926" s="255"/>
    </row>
    <row r="927" spans="1:5" ht="15" customHeight="1" x14ac:dyDescent="0.2">
      <c r="A927" s="255"/>
      <c r="B927" s="255"/>
      <c r="C927" s="255"/>
      <c r="D927" s="255"/>
      <c r="E927" s="255"/>
    </row>
    <row r="928" spans="1:5" ht="15" customHeight="1" x14ac:dyDescent="0.2">
      <c r="A928" s="254" t="s">
        <v>176</v>
      </c>
      <c r="B928" s="254"/>
      <c r="C928" s="254"/>
      <c r="D928" s="254"/>
      <c r="E928" s="254"/>
    </row>
    <row r="929" spans="1:5" ht="15" customHeight="1" x14ac:dyDescent="0.2">
      <c r="A929" s="254"/>
      <c r="B929" s="254"/>
      <c r="C929" s="254"/>
      <c r="D929" s="254"/>
      <c r="E929" s="254"/>
    </row>
    <row r="930" spans="1:5" ht="15" customHeight="1" x14ac:dyDescent="0.2">
      <c r="A930" s="254"/>
      <c r="B930" s="254"/>
      <c r="C930" s="254"/>
      <c r="D930" s="254"/>
      <c r="E930" s="254"/>
    </row>
    <row r="931" spans="1:5" ht="15" customHeight="1" x14ac:dyDescent="0.2">
      <c r="A931" s="254"/>
      <c r="B931" s="254"/>
      <c r="C931" s="254"/>
      <c r="D931" s="254"/>
      <c r="E931" s="254"/>
    </row>
    <row r="932" spans="1:5" ht="15" customHeight="1" x14ac:dyDescent="0.2">
      <c r="A932" s="254"/>
      <c r="B932" s="254"/>
      <c r="C932" s="254"/>
      <c r="D932" s="254"/>
      <c r="E932" s="254"/>
    </row>
    <row r="933" spans="1:5" ht="15" customHeight="1" x14ac:dyDescent="0.2">
      <c r="A933" s="254"/>
      <c r="B933" s="254"/>
      <c r="C933" s="254"/>
      <c r="D933" s="254"/>
      <c r="E933" s="254"/>
    </row>
    <row r="934" spans="1:5" ht="15" customHeight="1" x14ac:dyDescent="0.2">
      <c r="B934" s="134"/>
    </row>
    <row r="935" spans="1:5" ht="15" customHeight="1" x14ac:dyDescent="0.2">
      <c r="B935" s="134"/>
    </row>
    <row r="936" spans="1:5" ht="15" customHeight="1" x14ac:dyDescent="0.2">
      <c r="B936" s="134"/>
    </row>
    <row r="937" spans="1:5" ht="15" customHeight="1" x14ac:dyDescent="0.2">
      <c r="B937" s="134"/>
    </row>
    <row r="938" spans="1:5" ht="15" customHeight="1" x14ac:dyDescent="0.25">
      <c r="A938" s="4" t="s">
        <v>14</v>
      </c>
      <c r="B938" s="100"/>
      <c r="C938" s="5"/>
      <c r="D938" s="5"/>
      <c r="E938" s="5"/>
    </row>
    <row r="939" spans="1:5" ht="15" customHeight="1" x14ac:dyDescent="0.2">
      <c r="A939" s="61" t="s">
        <v>138</v>
      </c>
      <c r="B939" s="96"/>
      <c r="C939" s="35"/>
      <c r="D939" s="35"/>
      <c r="E939" s="36" t="s">
        <v>139</v>
      </c>
    </row>
    <row r="940" spans="1:5" ht="15" customHeight="1" x14ac:dyDescent="0.25">
      <c r="A940" s="4" t="s">
        <v>174</v>
      </c>
      <c r="B940" s="136"/>
      <c r="C940" s="5"/>
      <c r="D940" s="5"/>
      <c r="E940" s="8"/>
    </row>
    <row r="941" spans="1:5" ht="15" customHeight="1" x14ac:dyDescent="0.2">
      <c r="A941" s="9" t="s">
        <v>7</v>
      </c>
      <c r="B941" s="9" t="s">
        <v>8</v>
      </c>
      <c r="C941" s="9" t="s">
        <v>9</v>
      </c>
      <c r="D941" s="10" t="s">
        <v>10</v>
      </c>
      <c r="E941" s="24" t="s">
        <v>11</v>
      </c>
    </row>
    <row r="942" spans="1:5" ht="15" customHeight="1" x14ac:dyDescent="0.2">
      <c r="A942" s="50">
        <v>888</v>
      </c>
      <c r="B942" s="27">
        <v>60001100214</v>
      </c>
      <c r="C942" s="57">
        <v>3114</v>
      </c>
      <c r="D942" s="93" t="s">
        <v>100</v>
      </c>
      <c r="E942" s="29">
        <v>-22000</v>
      </c>
    </row>
    <row r="943" spans="1:5" ht="15" customHeight="1" x14ac:dyDescent="0.2">
      <c r="A943" s="50">
        <v>888</v>
      </c>
      <c r="B943" s="27">
        <v>60001100357</v>
      </c>
      <c r="C943" s="57">
        <v>4322</v>
      </c>
      <c r="D943" s="93" t="s">
        <v>100</v>
      </c>
      <c r="E943" s="29">
        <v>22000</v>
      </c>
    </row>
    <row r="944" spans="1:5" ht="15" customHeight="1" x14ac:dyDescent="0.2">
      <c r="A944" s="37"/>
      <c r="B944" s="42"/>
      <c r="C944" s="18" t="s">
        <v>13</v>
      </c>
      <c r="D944" s="19"/>
      <c r="E944" s="20">
        <f>SUM(E942:E943)</f>
        <v>0</v>
      </c>
    </row>
    <row r="945" spans="1:5" ht="15" customHeight="1" x14ac:dyDescent="0.25">
      <c r="A945" s="1"/>
    </row>
    <row r="946" spans="1:5" ht="15" customHeight="1" x14ac:dyDescent="0.25">
      <c r="A946" s="1"/>
    </row>
    <row r="947" spans="1:5" ht="15" customHeight="1" x14ac:dyDescent="0.25">
      <c r="A947" s="1" t="s">
        <v>177</v>
      </c>
    </row>
    <row r="948" spans="1:5" ht="15" customHeight="1" x14ac:dyDescent="0.2">
      <c r="A948" s="255" t="s">
        <v>161</v>
      </c>
      <c r="B948" s="255"/>
      <c r="C948" s="255"/>
      <c r="D948" s="255"/>
      <c r="E948" s="255"/>
    </row>
    <row r="949" spans="1:5" ht="15" customHeight="1" x14ac:dyDescent="0.2">
      <c r="A949" s="255"/>
      <c r="B949" s="255"/>
      <c r="C949" s="255"/>
      <c r="D949" s="255"/>
      <c r="E949" s="255"/>
    </row>
    <row r="950" spans="1:5" ht="15" customHeight="1" x14ac:dyDescent="0.2">
      <c r="A950" s="256" t="s">
        <v>178</v>
      </c>
      <c r="B950" s="256"/>
      <c r="C950" s="256"/>
      <c r="D950" s="256"/>
      <c r="E950" s="256"/>
    </row>
    <row r="951" spans="1:5" ht="15" customHeight="1" x14ac:dyDescent="0.2">
      <c r="A951" s="256"/>
      <c r="B951" s="256"/>
      <c r="C951" s="256"/>
      <c r="D951" s="256"/>
      <c r="E951" s="256"/>
    </row>
    <row r="952" spans="1:5" ht="15" customHeight="1" x14ac:dyDescent="0.2">
      <c r="A952" s="256"/>
      <c r="B952" s="256"/>
      <c r="C952" s="256"/>
      <c r="D952" s="256"/>
      <c r="E952" s="256"/>
    </row>
    <row r="953" spans="1:5" ht="15" customHeight="1" x14ac:dyDescent="0.2">
      <c r="A953" s="256"/>
      <c r="B953" s="256"/>
      <c r="C953" s="256"/>
      <c r="D953" s="256"/>
      <c r="E953" s="256"/>
    </row>
    <row r="954" spans="1:5" ht="15" customHeight="1" x14ac:dyDescent="0.2">
      <c r="A954" s="256"/>
      <c r="B954" s="256"/>
      <c r="C954" s="256"/>
      <c r="D954" s="256"/>
      <c r="E954" s="256"/>
    </row>
    <row r="955" spans="1:5" ht="15" customHeight="1" x14ac:dyDescent="0.2">
      <c r="A955" s="256"/>
      <c r="B955" s="256"/>
      <c r="C955" s="256"/>
      <c r="D955" s="256"/>
      <c r="E955" s="256"/>
    </row>
    <row r="956" spans="1:5" ht="15" customHeight="1" x14ac:dyDescent="0.2"/>
    <row r="957" spans="1:5" ht="15" customHeight="1" x14ac:dyDescent="0.25">
      <c r="A957" s="4" t="s">
        <v>14</v>
      </c>
      <c r="B957" s="5"/>
      <c r="C957" s="5"/>
      <c r="D957" s="5"/>
      <c r="E957" s="21"/>
    </row>
    <row r="958" spans="1:5" ht="15" customHeight="1" x14ac:dyDescent="0.2">
      <c r="A958" s="69" t="s">
        <v>72</v>
      </c>
      <c r="B958" s="5"/>
      <c r="C958" s="5"/>
      <c r="D958" s="5"/>
      <c r="E958" s="7" t="s">
        <v>179</v>
      </c>
    </row>
    <row r="959" spans="1:5" ht="15" customHeight="1" x14ac:dyDescent="0.2">
      <c r="A959" s="21"/>
      <c r="B959" s="22"/>
      <c r="C959" s="5"/>
      <c r="E959" s="23"/>
    </row>
    <row r="960" spans="1:5" ht="15" customHeight="1" x14ac:dyDescent="0.2">
      <c r="A960" s="9" t="s">
        <v>7</v>
      </c>
      <c r="B960" s="9" t="s">
        <v>8</v>
      </c>
      <c r="C960" s="9" t="s">
        <v>9</v>
      </c>
      <c r="D960" s="9" t="s">
        <v>10</v>
      </c>
      <c r="E960" s="11" t="s">
        <v>11</v>
      </c>
    </row>
    <row r="961" spans="1:7" ht="15" customHeight="1" x14ac:dyDescent="0.2">
      <c r="A961" s="70">
        <v>32133006</v>
      </c>
      <c r="B961" s="71">
        <v>50000001121</v>
      </c>
      <c r="C961" s="57">
        <v>3299</v>
      </c>
      <c r="D961" s="78" t="s">
        <v>78</v>
      </c>
      <c r="E961" s="94">
        <v>-25505.32</v>
      </c>
    </row>
    <row r="962" spans="1:7" ht="15" customHeight="1" x14ac:dyDescent="0.2">
      <c r="A962" s="70">
        <v>32133006</v>
      </c>
      <c r="B962" s="71">
        <v>50000000000</v>
      </c>
      <c r="C962" s="57">
        <v>3299</v>
      </c>
      <c r="D962" s="28" t="s">
        <v>79</v>
      </c>
      <c r="E962" s="94">
        <v>-32094.68</v>
      </c>
    </row>
    <row r="963" spans="1:7" ht="15" customHeight="1" x14ac:dyDescent="0.2">
      <c r="A963" s="70">
        <v>32133006</v>
      </c>
      <c r="B963" s="71">
        <v>50000001170</v>
      </c>
      <c r="C963" s="57">
        <v>3299</v>
      </c>
      <c r="D963" s="78" t="s">
        <v>78</v>
      </c>
      <c r="E963" s="94">
        <v>-15300</v>
      </c>
    </row>
    <row r="964" spans="1:7" ht="15" customHeight="1" x14ac:dyDescent="0.2">
      <c r="A964" s="70">
        <v>32133006</v>
      </c>
      <c r="B964" s="71">
        <v>50000001200</v>
      </c>
      <c r="C964" s="57">
        <v>3299</v>
      </c>
      <c r="D964" s="78" t="s">
        <v>78</v>
      </c>
      <c r="E964" s="94">
        <v>-42102.559999999998</v>
      </c>
    </row>
    <row r="965" spans="1:7" ht="15" customHeight="1" x14ac:dyDescent="0.2">
      <c r="A965" s="70">
        <v>32133006</v>
      </c>
      <c r="B965" s="71">
        <v>50000000000</v>
      </c>
      <c r="C965" s="57">
        <v>3299</v>
      </c>
      <c r="D965" s="28" t="s">
        <v>79</v>
      </c>
      <c r="E965" s="94">
        <v>-77151.19</v>
      </c>
    </row>
    <row r="966" spans="1:7" ht="15" customHeight="1" x14ac:dyDescent="0.2">
      <c r="A966" s="70">
        <v>32533006</v>
      </c>
      <c r="B966" s="71">
        <v>50000001121</v>
      </c>
      <c r="C966" s="57">
        <v>3299</v>
      </c>
      <c r="D966" s="78" t="s">
        <v>78</v>
      </c>
      <c r="E966" s="94">
        <v>-144530.19</v>
      </c>
    </row>
    <row r="967" spans="1:7" ht="15" customHeight="1" x14ac:dyDescent="0.2">
      <c r="A967" s="70">
        <v>32533006</v>
      </c>
      <c r="B967" s="71">
        <v>50000000000</v>
      </c>
      <c r="C967" s="57">
        <v>3299</v>
      </c>
      <c r="D967" s="28" t="s">
        <v>79</v>
      </c>
      <c r="E967" s="94">
        <v>-181869.81</v>
      </c>
    </row>
    <row r="968" spans="1:7" ht="15" customHeight="1" x14ac:dyDescent="0.2">
      <c r="A968" s="70">
        <v>32533006</v>
      </c>
      <c r="B968" s="71">
        <v>50000001170</v>
      </c>
      <c r="C968" s="57">
        <v>3299</v>
      </c>
      <c r="D968" s="78" t="s">
        <v>78</v>
      </c>
      <c r="E968" s="94">
        <v>-86700</v>
      </c>
    </row>
    <row r="969" spans="1:7" ht="15" customHeight="1" x14ac:dyDescent="0.2">
      <c r="A969" s="70">
        <v>32533006</v>
      </c>
      <c r="B969" s="71">
        <v>50000001200</v>
      </c>
      <c r="C969" s="57">
        <v>3299</v>
      </c>
      <c r="D969" s="78" t="s">
        <v>78</v>
      </c>
      <c r="E969" s="94">
        <v>-238581.21</v>
      </c>
    </row>
    <row r="970" spans="1:7" ht="15" customHeight="1" x14ac:dyDescent="0.2">
      <c r="A970" s="70">
        <v>32533006</v>
      </c>
      <c r="B970" s="71">
        <v>50000000000</v>
      </c>
      <c r="C970" s="57">
        <v>3299</v>
      </c>
      <c r="D970" s="28" t="s">
        <v>79</v>
      </c>
      <c r="E970" s="94">
        <v>-437190.04</v>
      </c>
      <c r="G970" s="60">
        <f>SUM(E961:E970)</f>
        <v>-1281025</v>
      </c>
    </row>
    <row r="971" spans="1:7" ht="15" customHeight="1" x14ac:dyDescent="0.2">
      <c r="A971" s="70">
        <v>32133006</v>
      </c>
      <c r="B971" s="71">
        <v>50000000000</v>
      </c>
      <c r="C971" s="57">
        <v>3299</v>
      </c>
      <c r="D971" s="28" t="s">
        <v>76</v>
      </c>
      <c r="E971" s="94">
        <v>57600</v>
      </c>
    </row>
    <row r="972" spans="1:7" ht="15" customHeight="1" x14ac:dyDescent="0.2">
      <c r="A972" s="70">
        <v>32533006</v>
      </c>
      <c r="B972" s="71">
        <v>50000000000</v>
      </c>
      <c r="C972" s="57">
        <v>3299</v>
      </c>
      <c r="D972" s="28" t="s">
        <v>76</v>
      </c>
      <c r="E972" s="94">
        <v>326400</v>
      </c>
    </row>
    <row r="973" spans="1:7" ht="15" customHeight="1" x14ac:dyDescent="0.2">
      <c r="A973" s="70">
        <v>32133006</v>
      </c>
      <c r="B973" s="71">
        <v>50000008480</v>
      </c>
      <c r="C973" s="57">
        <v>3299</v>
      </c>
      <c r="D973" s="133" t="s">
        <v>125</v>
      </c>
      <c r="E973" s="94">
        <v>15300</v>
      </c>
    </row>
    <row r="974" spans="1:7" ht="15" customHeight="1" x14ac:dyDescent="0.2">
      <c r="A974" s="70">
        <v>32533006</v>
      </c>
      <c r="B974" s="71">
        <v>50000008480</v>
      </c>
      <c r="C974" s="57">
        <v>3299</v>
      </c>
      <c r="D974" s="133" t="s">
        <v>125</v>
      </c>
      <c r="E974" s="94">
        <v>86700</v>
      </c>
    </row>
    <row r="975" spans="1:7" ht="15" customHeight="1" x14ac:dyDescent="0.2">
      <c r="A975" s="70">
        <v>32133006</v>
      </c>
      <c r="B975" s="71">
        <v>50000000000</v>
      </c>
      <c r="C975" s="57">
        <v>3299</v>
      </c>
      <c r="D975" s="28" t="s">
        <v>76</v>
      </c>
      <c r="E975" s="94">
        <v>3.75</v>
      </c>
    </row>
    <row r="976" spans="1:7" ht="15" customHeight="1" x14ac:dyDescent="0.2">
      <c r="A976" s="70">
        <v>32133006</v>
      </c>
      <c r="B976" s="71">
        <v>50000000000</v>
      </c>
      <c r="C976" s="57">
        <v>3299</v>
      </c>
      <c r="D976" s="28" t="s">
        <v>124</v>
      </c>
      <c r="E976" s="94">
        <v>40500</v>
      </c>
    </row>
    <row r="977" spans="1:7" ht="15" customHeight="1" x14ac:dyDescent="0.2">
      <c r="A977" s="70">
        <v>32133006</v>
      </c>
      <c r="B977" s="71">
        <v>50000001152</v>
      </c>
      <c r="C977" s="57">
        <v>3299</v>
      </c>
      <c r="D977" s="78" t="s">
        <v>78</v>
      </c>
      <c r="E977" s="94">
        <v>57000</v>
      </c>
    </row>
    <row r="978" spans="1:7" ht="15" customHeight="1" x14ac:dyDescent="0.2">
      <c r="A978" s="70">
        <v>32133006</v>
      </c>
      <c r="B978" s="71">
        <v>50000001101</v>
      </c>
      <c r="C978" s="57">
        <v>3299</v>
      </c>
      <c r="D978" s="78" t="s">
        <v>78</v>
      </c>
      <c r="E978" s="94">
        <v>21750</v>
      </c>
    </row>
    <row r="979" spans="1:7" ht="15" customHeight="1" x14ac:dyDescent="0.2">
      <c r="A979" s="70">
        <v>32533006</v>
      </c>
      <c r="B979" s="71">
        <v>50000000000</v>
      </c>
      <c r="C979" s="57">
        <v>3299</v>
      </c>
      <c r="D979" s="28" t="s">
        <v>76</v>
      </c>
      <c r="E979" s="94">
        <v>21.25</v>
      </c>
    </row>
    <row r="980" spans="1:7" ht="15" customHeight="1" x14ac:dyDescent="0.2">
      <c r="A980" s="70">
        <v>32533006</v>
      </c>
      <c r="B980" s="71">
        <v>50000000000</v>
      </c>
      <c r="C980" s="57">
        <v>3299</v>
      </c>
      <c r="D980" s="28" t="s">
        <v>124</v>
      </c>
      <c r="E980" s="94">
        <v>229500</v>
      </c>
    </row>
    <row r="981" spans="1:7" ht="15" customHeight="1" x14ac:dyDescent="0.2">
      <c r="A981" s="70">
        <v>32533006</v>
      </c>
      <c r="B981" s="71">
        <v>50000001152</v>
      </c>
      <c r="C981" s="57">
        <v>3299</v>
      </c>
      <c r="D981" s="78" t="s">
        <v>78</v>
      </c>
      <c r="E981" s="94">
        <v>323000</v>
      </c>
    </row>
    <row r="982" spans="1:7" ht="15" customHeight="1" x14ac:dyDescent="0.2">
      <c r="A982" s="70">
        <v>32533006</v>
      </c>
      <c r="B982" s="71">
        <v>50000001101</v>
      </c>
      <c r="C982" s="57">
        <v>3299</v>
      </c>
      <c r="D982" s="78" t="s">
        <v>78</v>
      </c>
      <c r="E982" s="94">
        <v>123250</v>
      </c>
      <c r="G982" s="60">
        <f>SUM(E971:E982)</f>
        <v>1281025</v>
      </c>
    </row>
    <row r="983" spans="1:7" ht="15" customHeight="1" x14ac:dyDescent="0.2">
      <c r="A983" s="13"/>
      <c r="B983" s="42"/>
      <c r="C983" s="18" t="s">
        <v>13</v>
      </c>
      <c r="D983" s="58"/>
      <c r="E983" s="20">
        <f>SUM(E961:E982)</f>
        <v>0</v>
      </c>
    </row>
    <row r="984" spans="1:7" ht="15" customHeight="1" x14ac:dyDescent="0.2"/>
    <row r="985" spans="1:7" ht="15" customHeight="1" x14ac:dyDescent="0.2"/>
    <row r="986" spans="1:7" ht="15" customHeight="1" x14ac:dyDescent="0.2"/>
    <row r="987" spans="1:7" ht="15" customHeight="1" x14ac:dyDescent="0.2"/>
    <row r="988" spans="1:7" ht="15" customHeight="1" x14ac:dyDescent="0.2"/>
    <row r="989" spans="1:7" ht="15" customHeight="1" x14ac:dyDescent="0.2"/>
    <row r="990" spans="1:7" ht="15" customHeight="1" x14ac:dyDescent="0.2"/>
    <row r="991" spans="1:7" ht="15" customHeight="1" x14ac:dyDescent="0.2"/>
    <row r="992" spans="1:7" ht="15" customHeight="1" x14ac:dyDescent="0.2"/>
    <row r="993" ht="15" customHeight="1" x14ac:dyDescent="0.2"/>
    <row r="994" ht="15" customHeight="1" x14ac:dyDescent="0.2"/>
    <row r="995" ht="15" customHeight="1" x14ac:dyDescent="0.2"/>
    <row r="996" ht="15" customHeight="1" x14ac:dyDescent="0.2"/>
    <row r="997" ht="15" customHeight="1" x14ac:dyDescent="0.2"/>
    <row r="998" ht="15" customHeight="1" x14ac:dyDescent="0.2"/>
    <row r="999" ht="15" customHeight="1" x14ac:dyDescent="0.2"/>
    <row r="1000" ht="15" customHeight="1" x14ac:dyDescent="0.2"/>
    <row r="1001" ht="15" customHeight="1" x14ac:dyDescent="0.2"/>
    <row r="1002" ht="15" customHeight="1" x14ac:dyDescent="0.2"/>
    <row r="1003" ht="15" customHeight="1" x14ac:dyDescent="0.2"/>
    <row r="1004" ht="15" customHeight="1" x14ac:dyDescent="0.2"/>
    <row r="1005" ht="15" customHeight="1" x14ac:dyDescent="0.2"/>
    <row r="1006" ht="15" customHeight="1" x14ac:dyDescent="0.2"/>
    <row r="1007" ht="15" customHeight="1" x14ac:dyDescent="0.2"/>
    <row r="1008" ht="15" customHeight="1" x14ac:dyDescent="0.2"/>
    <row r="1009" ht="15" customHeight="1" x14ac:dyDescent="0.2"/>
    <row r="1010" ht="15" customHeight="1" x14ac:dyDescent="0.2"/>
    <row r="1011" ht="15" customHeight="1" x14ac:dyDescent="0.2"/>
    <row r="1012" ht="15" customHeight="1" x14ac:dyDescent="0.2"/>
    <row r="1013" ht="15" customHeight="1" x14ac:dyDescent="0.2"/>
    <row r="1014" ht="15" customHeight="1" x14ac:dyDescent="0.2"/>
    <row r="1015" ht="15" customHeight="1" x14ac:dyDescent="0.2"/>
    <row r="1016" ht="15" customHeight="1" x14ac:dyDescent="0.2"/>
    <row r="1017" ht="15" customHeight="1" x14ac:dyDescent="0.2"/>
    <row r="1018" ht="15" customHeight="1" x14ac:dyDescent="0.2"/>
    <row r="1019" ht="15" customHeight="1" x14ac:dyDescent="0.2"/>
    <row r="1020" ht="15" customHeight="1" x14ac:dyDescent="0.2"/>
    <row r="1021" ht="15" customHeight="1" x14ac:dyDescent="0.2"/>
    <row r="1022" ht="15" customHeight="1" x14ac:dyDescent="0.2"/>
    <row r="1023" ht="15" customHeight="1" x14ac:dyDescent="0.2"/>
    <row r="1024" ht="15" customHeight="1" x14ac:dyDescent="0.2"/>
    <row r="1025" ht="15" customHeight="1" x14ac:dyDescent="0.2"/>
    <row r="1026" ht="15" customHeight="1" x14ac:dyDescent="0.2"/>
    <row r="1027" ht="15" customHeight="1" x14ac:dyDescent="0.2"/>
    <row r="1028" ht="15" customHeight="1" x14ac:dyDescent="0.2"/>
    <row r="1029" ht="15" customHeight="1" x14ac:dyDescent="0.2"/>
    <row r="1030" ht="15" customHeight="1" x14ac:dyDescent="0.2"/>
    <row r="1031" ht="15" customHeight="1" x14ac:dyDescent="0.2"/>
    <row r="1032" ht="15" customHeight="1" x14ac:dyDescent="0.2"/>
    <row r="1033" ht="15" customHeight="1" x14ac:dyDescent="0.2"/>
    <row r="1034" ht="15" customHeight="1" x14ac:dyDescent="0.2"/>
    <row r="1035" ht="15" customHeight="1" x14ac:dyDescent="0.2"/>
    <row r="1036" ht="15" customHeight="1" x14ac:dyDescent="0.2"/>
    <row r="1037" ht="15" customHeight="1" x14ac:dyDescent="0.2"/>
    <row r="1038" ht="15" customHeight="1" x14ac:dyDescent="0.2"/>
    <row r="1039" ht="15" customHeight="1" x14ac:dyDescent="0.2"/>
    <row r="1040" ht="15" customHeight="1" x14ac:dyDescent="0.2"/>
    <row r="1041" ht="15" customHeight="1" x14ac:dyDescent="0.2"/>
    <row r="1042" ht="15" customHeight="1" x14ac:dyDescent="0.2"/>
    <row r="1043" ht="15" customHeight="1" x14ac:dyDescent="0.2"/>
    <row r="1044" ht="15" customHeight="1" x14ac:dyDescent="0.2"/>
    <row r="1045" ht="15" customHeight="1" x14ac:dyDescent="0.2"/>
    <row r="1046" ht="15" customHeight="1" x14ac:dyDescent="0.2"/>
    <row r="1047" ht="15" customHeight="1" x14ac:dyDescent="0.2"/>
    <row r="1048" ht="15" customHeight="1" x14ac:dyDescent="0.2"/>
    <row r="1049" ht="15" customHeight="1" x14ac:dyDescent="0.2"/>
    <row r="1050" ht="15" customHeight="1" x14ac:dyDescent="0.2"/>
    <row r="1051" ht="15" customHeight="1" x14ac:dyDescent="0.2"/>
    <row r="1052" ht="15" customHeight="1" x14ac:dyDescent="0.2"/>
    <row r="1053" ht="15" customHeight="1" x14ac:dyDescent="0.2"/>
    <row r="1054" ht="15" customHeight="1" x14ac:dyDescent="0.2"/>
    <row r="1055" ht="15" customHeight="1" x14ac:dyDescent="0.2"/>
    <row r="1056" ht="15" customHeight="1" x14ac:dyDescent="0.2"/>
    <row r="1057" ht="15" customHeight="1" x14ac:dyDescent="0.2"/>
    <row r="1058" ht="15" customHeight="1" x14ac:dyDescent="0.2"/>
    <row r="1059" ht="15" customHeight="1" x14ac:dyDescent="0.2"/>
    <row r="1060" ht="15" customHeight="1" x14ac:dyDescent="0.2"/>
    <row r="1061" ht="15" customHeight="1" x14ac:dyDescent="0.2"/>
    <row r="1062" ht="15" customHeight="1" x14ac:dyDescent="0.2"/>
    <row r="1063" ht="15" customHeight="1" x14ac:dyDescent="0.2"/>
    <row r="1064" ht="15" customHeight="1" x14ac:dyDescent="0.2"/>
    <row r="1065" ht="15" customHeight="1" x14ac:dyDescent="0.2"/>
    <row r="1066" ht="15" customHeight="1" x14ac:dyDescent="0.2"/>
    <row r="1067" ht="15" customHeight="1" x14ac:dyDescent="0.2"/>
    <row r="1068" ht="15" customHeight="1" x14ac:dyDescent="0.2"/>
    <row r="1069" ht="15" customHeight="1" x14ac:dyDescent="0.2"/>
    <row r="1070" ht="15" customHeight="1" x14ac:dyDescent="0.2"/>
    <row r="1071" ht="15" customHeight="1" x14ac:dyDescent="0.2"/>
    <row r="1072" ht="15" customHeight="1" x14ac:dyDescent="0.2"/>
    <row r="1073" ht="15" customHeight="1" x14ac:dyDescent="0.2"/>
    <row r="1074" ht="15" customHeight="1" x14ac:dyDescent="0.2"/>
    <row r="1075" ht="15" customHeight="1" x14ac:dyDescent="0.2"/>
    <row r="1076" ht="15" customHeight="1" x14ac:dyDescent="0.2"/>
    <row r="1077" ht="15" customHeight="1" x14ac:dyDescent="0.2"/>
    <row r="1078" ht="15" customHeight="1" x14ac:dyDescent="0.2"/>
    <row r="1079" ht="15" customHeight="1" x14ac:dyDescent="0.2"/>
    <row r="1080" ht="15" customHeight="1" x14ac:dyDescent="0.2"/>
    <row r="1081" ht="15" customHeight="1" x14ac:dyDescent="0.2"/>
    <row r="1082" ht="15" customHeight="1" x14ac:dyDescent="0.2"/>
    <row r="1083" ht="15" customHeight="1" x14ac:dyDescent="0.2"/>
    <row r="1084" ht="15" customHeight="1" x14ac:dyDescent="0.2"/>
    <row r="1085" ht="15" customHeight="1" x14ac:dyDescent="0.2"/>
    <row r="1086" ht="15" customHeight="1" x14ac:dyDescent="0.2"/>
    <row r="1087" ht="15" customHeight="1" x14ac:dyDescent="0.2"/>
    <row r="1088" ht="15" customHeight="1" x14ac:dyDescent="0.2"/>
    <row r="1089" ht="15" customHeight="1" x14ac:dyDescent="0.2"/>
    <row r="1090" ht="15" customHeight="1" x14ac:dyDescent="0.2"/>
    <row r="1091" ht="15" customHeight="1" x14ac:dyDescent="0.2"/>
    <row r="1092" ht="15" customHeight="1" x14ac:dyDescent="0.2"/>
    <row r="1093" ht="15" customHeight="1" x14ac:dyDescent="0.2"/>
    <row r="1094" ht="15" customHeight="1" x14ac:dyDescent="0.2"/>
    <row r="1095" ht="15" customHeight="1" x14ac:dyDescent="0.2"/>
    <row r="1096" ht="15" customHeight="1" x14ac:dyDescent="0.2"/>
    <row r="1097" ht="15" customHeight="1" x14ac:dyDescent="0.2"/>
    <row r="1098" ht="15" customHeight="1" x14ac:dyDescent="0.2"/>
    <row r="1099" ht="15" customHeight="1" x14ac:dyDescent="0.2"/>
    <row r="1100" ht="15" customHeight="1" x14ac:dyDescent="0.2"/>
    <row r="1101" ht="15" customHeight="1" x14ac:dyDescent="0.2"/>
    <row r="1102" ht="15" customHeight="1" x14ac:dyDescent="0.2"/>
    <row r="1103" ht="15" customHeight="1" x14ac:dyDescent="0.2"/>
    <row r="1104" ht="15" customHeight="1" x14ac:dyDescent="0.2"/>
    <row r="1105" ht="15" customHeight="1" x14ac:dyDescent="0.2"/>
    <row r="1106" ht="15" customHeight="1" x14ac:dyDescent="0.2"/>
    <row r="1107" ht="15" customHeight="1" x14ac:dyDescent="0.2"/>
    <row r="1108" ht="15" customHeight="1" x14ac:dyDescent="0.2"/>
    <row r="1109" ht="15" customHeight="1" x14ac:dyDescent="0.2"/>
    <row r="1110" ht="15" customHeight="1" x14ac:dyDescent="0.2"/>
    <row r="1111" ht="15" customHeight="1" x14ac:dyDescent="0.2"/>
    <row r="1112" ht="15" customHeight="1" x14ac:dyDescent="0.2"/>
    <row r="1113" ht="15" customHeight="1" x14ac:dyDescent="0.2"/>
    <row r="1114" ht="15" customHeight="1" x14ac:dyDescent="0.2"/>
    <row r="1115" ht="15" customHeight="1" x14ac:dyDescent="0.2"/>
    <row r="1116" ht="15" customHeight="1" x14ac:dyDescent="0.2"/>
    <row r="1117" ht="15" customHeight="1" x14ac:dyDescent="0.2"/>
    <row r="1118" ht="15" customHeight="1" x14ac:dyDescent="0.2"/>
    <row r="1119" ht="15" customHeight="1" x14ac:dyDescent="0.2"/>
    <row r="1120" ht="15" customHeight="1" x14ac:dyDescent="0.2"/>
    <row r="1121" ht="15" customHeight="1" x14ac:dyDescent="0.2"/>
    <row r="1122" ht="15" customHeight="1" x14ac:dyDescent="0.2"/>
    <row r="1123" ht="15" customHeight="1" x14ac:dyDescent="0.2"/>
    <row r="1124" ht="15" customHeight="1" x14ac:dyDescent="0.2"/>
    <row r="1125" ht="15" customHeight="1" x14ac:dyDescent="0.2"/>
    <row r="1126" ht="15" customHeight="1" x14ac:dyDescent="0.2"/>
    <row r="1127" ht="15" customHeight="1" x14ac:dyDescent="0.2"/>
    <row r="1128" ht="15" customHeight="1" x14ac:dyDescent="0.2"/>
    <row r="1129" ht="15" customHeight="1" x14ac:dyDescent="0.2"/>
    <row r="1130" ht="15" customHeight="1" x14ac:dyDescent="0.2"/>
    <row r="1131" ht="15" customHeight="1" x14ac:dyDescent="0.2"/>
    <row r="1132" ht="15" customHeight="1" x14ac:dyDescent="0.2"/>
    <row r="1133" ht="15" customHeight="1" x14ac:dyDescent="0.2"/>
    <row r="1134" ht="15" customHeight="1" x14ac:dyDescent="0.2"/>
    <row r="1135" ht="15" customHeight="1" x14ac:dyDescent="0.2"/>
    <row r="1136" ht="15" customHeight="1" x14ac:dyDescent="0.2"/>
    <row r="1137" ht="15" customHeight="1" x14ac:dyDescent="0.2"/>
    <row r="1138" ht="15" customHeight="1" x14ac:dyDescent="0.2"/>
    <row r="1139" ht="15" customHeight="1" x14ac:dyDescent="0.2"/>
    <row r="1140" ht="15" customHeight="1" x14ac:dyDescent="0.2"/>
    <row r="1141" ht="15" customHeight="1" x14ac:dyDescent="0.2"/>
    <row r="1142" ht="15" customHeight="1" x14ac:dyDescent="0.2"/>
    <row r="1143" ht="15" customHeight="1" x14ac:dyDescent="0.2"/>
    <row r="1144" ht="15" customHeight="1" x14ac:dyDescent="0.2"/>
    <row r="1145" ht="15" customHeight="1" x14ac:dyDescent="0.2"/>
    <row r="1146" ht="15" customHeight="1" x14ac:dyDescent="0.2"/>
    <row r="1147" ht="15" customHeight="1" x14ac:dyDescent="0.2"/>
    <row r="1148" ht="15" customHeight="1" x14ac:dyDescent="0.2"/>
    <row r="1149" ht="15" customHeight="1" x14ac:dyDescent="0.2"/>
    <row r="1150" ht="15" customHeight="1" x14ac:dyDescent="0.2"/>
    <row r="1151" ht="15" customHeight="1" x14ac:dyDescent="0.2"/>
    <row r="1152" ht="15" customHeight="1" x14ac:dyDescent="0.2"/>
    <row r="1153" ht="15" customHeight="1" x14ac:dyDescent="0.2"/>
    <row r="1154" ht="15" customHeight="1" x14ac:dyDescent="0.2"/>
    <row r="1155" ht="15" customHeight="1" x14ac:dyDescent="0.2"/>
    <row r="1156" ht="15" customHeight="1" x14ac:dyDescent="0.2"/>
    <row r="1157" ht="15" customHeight="1" x14ac:dyDescent="0.2"/>
    <row r="1158" ht="15" customHeight="1" x14ac:dyDescent="0.2"/>
    <row r="1159" ht="15" customHeight="1" x14ac:dyDescent="0.2"/>
    <row r="1160" ht="15" customHeight="1" x14ac:dyDescent="0.2"/>
    <row r="1161" ht="15" customHeight="1" x14ac:dyDescent="0.2"/>
    <row r="1162" ht="15" customHeight="1" x14ac:dyDescent="0.2"/>
    <row r="1163" ht="15" customHeight="1" x14ac:dyDescent="0.2"/>
    <row r="1164" ht="15" customHeight="1" x14ac:dyDescent="0.2"/>
    <row r="1165" ht="15" customHeight="1" x14ac:dyDescent="0.2"/>
    <row r="1166" ht="15" customHeight="1" x14ac:dyDescent="0.2"/>
    <row r="1167" ht="15" customHeight="1" x14ac:dyDescent="0.2"/>
    <row r="1168" ht="15" customHeight="1" x14ac:dyDescent="0.2"/>
    <row r="1169" ht="15" customHeight="1" x14ac:dyDescent="0.2"/>
    <row r="1170" ht="15" customHeight="1" x14ac:dyDescent="0.2"/>
    <row r="1171" ht="15" customHeight="1" x14ac:dyDescent="0.2"/>
    <row r="1172" ht="15" customHeight="1" x14ac:dyDescent="0.2"/>
    <row r="1173" ht="15" customHeight="1" x14ac:dyDescent="0.2"/>
    <row r="1174" ht="15" customHeight="1" x14ac:dyDescent="0.2"/>
    <row r="1175" ht="15" customHeight="1" x14ac:dyDescent="0.2"/>
    <row r="1176" ht="15" customHeight="1" x14ac:dyDescent="0.2"/>
    <row r="1177" ht="15" customHeight="1" x14ac:dyDescent="0.2"/>
    <row r="1178" ht="15" customHeight="1" x14ac:dyDescent="0.2"/>
    <row r="1179" ht="15" customHeight="1" x14ac:dyDescent="0.2"/>
    <row r="1180" ht="15" customHeight="1" x14ac:dyDescent="0.2"/>
    <row r="1181" ht="15" customHeight="1" x14ac:dyDescent="0.2"/>
    <row r="1182" ht="15" customHeight="1" x14ac:dyDescent="0.2"/>
    <row r="1183" ht="15" customHeight="1" x14ac:dyDescent="0.2"/>
    <row r="1184" ht="15" customHeight="1" x14ac:dyDescent="0.2"/>
    <row r="1185" ht="15" customHeight="1" x14ac:dyDescent="0.2"/>
    <row r="1186" ht="15" customHeight="1" x14ac:dyDescent="0.2"/>
    <row r="1187" ht="15" customHeight="1" x14ac:dyDescent="0.2"/>
    <row r="1188" ht="15" customHeight="1" x14ac:dyDescent="0.2"/>
    <row r="1189" ht="15" customHeight="1" x14ac:dyDescent="0.2"/>
    <row r="1190" ht="15" customHeight="1" x14ac:dyDescent="0.2"/>
    <row r="1191" ht="15" customHeight="1" x14ac:dyDescent="0.2"/>
    <row r="1192" ht="15" customHeight="1" x14ac:dyDescent="0.2"/>
    <row r="1193" ht="15" customHeight="1" x14ac:dyDescent="0.2"/>
    <row r="1194" ht="15" customHeight="1" x14ac:dyDescent="0.2"/>
    <row r="1195" ht="15" customHeight="1" x14ac:dyDescent="0.2"/>
    <row r="1196" ht="15" customHeight="1" x14ac:dyDescent="0.2"/>
    <row r="1197" ht="15" customHeight="1" x14ac:dyDescent="0.2"/>
    <row r="1198" ht="15" customHeight="1" x14ac:dyDescent="0.2"/>
    <row r="1199" ht="15" customHeight="1" x14ac:dyDescent="0.2"/>
    <row r="1200" ht="15" customHeight="1" x14ac:dyDescent="0.2"/>
    <row r="1201" ht="15" customHeight="1" x14ac:dyDescent="0.2"/>
    <row r="1202" ht="15" customHeight="1" x14ac:dyDescent="0.2"/>
    <row r="1203" ht="15" customHeight="1" x14ac:dyDescent="0.2"/>
    <row r="1204" ht="15" customHeight="1" x14ac:dyDescent="0.2"/>
    <row r="1205" ht="15" customHeight="1" x14ac:dyDescent="0.2"/>
    <row r="1206" ht="15" customHeight="1" x14ac:dyDescent="0.2"/>
    <row r="1207" ht="15" customHeight="1" x14ac:dyDescent="0.2"/>
    <row r="1208" ht="15" customHeight="1" x14ac:dyDescent="0.2"/>
    <row r="1209" ht="15" customHeight="1" x14ac:dyDescent="0.2"/>
    <row r="1210" ht="15" customHeight="1" x14ac:dyDescent="0.2"/>
    <row r="1211" ht="15" customHeight="1" x14ac:dyDescent="0.2"/>
    <row r="1212" ht="15" customHeight="1" x14ac:dyDescent="0.2"/>
    <row r="1213" ht="15" customHeight="1" x14ac:dyDescent="0.2"/>
    <row r="1214" ht="15" customHeight="1" x14ac:dyDescent="0.2"/>
    <row r="1215" ht="15" customHeight="1" x14ac:dyDescent="0.2"/>
    <row r="1216" ht="15" customHeight="1" x14ac:dyDescent="0.2"/>
    <row r="1217" ht="15" customHeight="1" x14ac:dyDescent="0.2"/>
    <row r="1218" ht="15" customHeight="1" x14ac:dyDescent="0.2"/>
    <row r="1219" ht="15" customHeight="1" x14ac:dyDescent="0.2"/>
    <row r="1220" ht="15" customHeight="1" x14ac:dyDescent="0.2"/>
    <row r="1221" ht="15" customHeight="1" x14ac:dyDescent="0.2"/>
    <row r="1222" ht="15" customHeight="1" x14ac:dyDescent="0.2"/>
    <row r="1223" ht="15" customHeight="1" x14ac:dyDescent="0.2"/>
    <row r="1224" ht="15" customHeight="1" x14ac:dyDescent="0.2"/>
    <row r="1225" ht="15" customHeight="1" x14ac:dyDescent="0.2"/>
    <row r="1226" ht="15" customHeight="1" x14ac:dyDescent="0.2"/>
    <row r="1227" ht="15" customHeight="1" x14ac:dyDescent="0.2"/>
    <row r="1228" ht="15" customHeight="1" x14ac:dyDescent="0.2"/>
    <row r="1229" ht="15" customHeight="1" x14ac:dyDescent="0.2"/>
    <row r="1230" ht="15" customHeight="1" x14ac:dyDescent="0.2"/>
    <row r="1231" ht="15" customHeight="1" x14ac:dyDescent="0.2"/>
    <row r="1232" ht="15" customHeight="1" x14ac:dyDescent="0.2"/>
    <row r="1233" ht="15" customHeight="1" x14ac:dyDescent="0.2"/>
    <row r="1234" ht="15" customHeight="1" x14ac:dyDescent="0.2"/>
    <row r="1235" ht="15" customHeight="1" x14ac:dyDescent="0.2"/>
    <row r="1236" ht="15" customHeight="1" x14ac:dyDescent="0.2"/>
    <row r="1237" ht="15" customHeight="1" x14ac:dyDescent="0.2"/>
    <row r="1238" ht="15" customHeight="1" x14ac:dyDescent="0.2"/>
    <row r="1239" ht="15" customHeight="1" x14ac:dyDescent="0.2"/>
    <row r="1240" ht="15" customHeight="1" x14ac:dyDescent="0.2"/>
    <row r="1241" ht="15" customHeight="1" x14ac:dyDescent="0.2"/>
    <row r="1242" ht="15" customHeight="1" x14ac:dyDescent="0.2"/>
    <row r="1243" ht="15" customHeight="1" x14ac:dyDescent="0.2"/>
    <row r="1244" ht="15" customHeight="1" x14ac:dyDescent="0.2"/>
    <row r="1245" ht="15" customHeight="1" x14ac:dyDescent="0.2"/>
    <row r="1246" ht="15" customHeight="1" x14ac:dyDescent="0.2"/>
    <row r="1247" ht="15" customHeight="1" x14ac:dyDescent="0.2"/>
    <row r="1248" ht="15" customHeight="1" x14ac:dyDescent="0.2"/>
    <row r="1249" ht="15" customHeight="1" x14ac:dyDescent="0.2"/>
    <row r="1250" ht="15" customHeight="1" x14ac:dyDescent="0.2"/>
    <row r="1251" ht="15" customHeight="1" x14ac:dyDescent="0.2"/>
    <row r="1252" ht="15" customHeight="1" x14ac:dyDescent="0.2"/>
    <row r="1253" ht="15" customHeight="1" x14ac:dyDescent="0.2"/>
    <row r="1254" ht="15" customHeight="1" x14ac:dyDescent="0.2"/>
    <row r="1255" ht="15" customHeight="1" x14ac:dyDescent="0.2"/>
    <row r="1256" ht="15" customHeight="1" x14ac:dyDescent="0.2"/>
    <row r="1257" ht="15" customHeight="1" x14ac:dyDescent="0.2"/>
    <row r="1258" ht="15" customHeight="1" x14ac:dyDescent="0.2"/>
    <row r="1259" ht="15" customHeight="1" x14ac:dyDescent="0.2"/>
    <row r="1260" ht="15" customHeight="1" x14ac:dyDescent="0.2"/>
    <row r="1261" ht="15" customHeight="1" x14ac:dyDescent="0.2"/>
    <row r="1262" ht="15" customHeight="1" x14ac:dyDescent="0.2"/>
    <row r="1263" ht="15" customHeight="1" x14ac:dyDescent="0.2"/>
    <row r="1264" ht="15" customHeight="1" x14ac:dyDescent="0.2"/>
    <row r="1265" ht="15" customHeight="1" x14ac:dyDescent="0.2"/>
    <row r="1266" ht="15" customHeight="1" x14ac:dyDescent="0.2"/>
    <row r="1267" ht="15" customHeight="1" x14ac:dyDescent="0.2"/>
    <row r="1268" ht="15" customHeight="1" x14ac:dyDescent="0.2"/>
    <row r="1269" ht="15" customHeight="1" x14ac:dyDescent="0.2"/>
    <row r="1270" ht="15" customHeight="1" x14ac:dyDescent="0.2"/>
    <row r="1271" ht="15" customHeight="1" x14ac:dyDescent="0.2"/>
    <row r="1272" ht="15" customHeight="1" x14ac:dyDescent="0.2"/>
    <row r="1273" ht="15" customHeight="1" x14ac:dyDescent="0.2"/>
    <row r="1274" ht="15" customHeight="1" x14ac:dyDescent="0.2"/>
    <row r="1275" ht="15" customHeight="1" x14ac:dyDescent="0.2"/>
    <row r="1276" ht="15" customHeight="1" x14ac:dyDescent="0.2"/>
    <row r="1277" ht="15" customHeight="1" x14ac:dyDescent="0.2"/>
    <row r="1278" ht="15" customHeight="1" x14ac:dyDescent="0.2"/>
    <row r="1279" ht="15" customHeight="1" x14ac:dyDescent="0.2"/>
    <row r="1280" ht="15" customHeight="1" x14ac:dyDescent="0.2"/>
    <row r="1281" ht="15" customHeight="1" x14ac:dyDescent="0.2"/>
    <row r="1282" ht="15" customHeight="1" x14ac:dyDescent="0.2"/>
    <row r="1283" ht="15" customHeight="1" x14ac:dyDescent="0.2"/>
    <row r="1284" ht="15" customHeight="1" x14ac:dyDescent="0.2"/>
    <row r="1285" ht="15" customHeight="1" x14ac:dyDescent="0.2"/>
    <row r="1286" ht="15" customHeight="1" x14ac:dyDescent="0.2"/>
    <row r="1287" ht="15" customHeight="1" x14ac:dyDescent="0.2"/>
    <row r="1288" ht="15" customHeight="1" x14ac:dyDescent="0.2"/>
    <row r="1289" ht="15" customHeight="1" x14ac:dyDescent="0.2"/>
    <row r="1290" ht="15" customHeight="1" x14ac:dyDescent="0.2"/>
    <row r="1291" ht="15" customHeight="1" x14ac:dyDescent="0.2"/>
    <row r="1292" ht="15" customHeight="1" x14ac:dyDescent="0.2"/>
    <row r="1293" ht="15" customHeight="1" x14ac:dyDescent="0.2"/>
    <row r="1294" ht="15" customHeight="1" x14ac:dyDescent="0.2"/>
    <row r="1295" ht="15" customHeight="1" x14ac:dyDescent="0.2"/>
    <row r="1296" ht="15" customHeight="1" x14ac:dyDescent="0.2"/>
    <row r="1297" ht="15" customHeight="1" x14ac:dyDescent="0.2"/>
    <row r="1298" ht="15" customHeight="1" x14ac:dyDescent="0.2"/>
    <row r="1299" ht="15" customHeight="1" x14ac:dyDescent="0.2"/>
    <row r="1300" ht="15" customHeight="1" x14ac:dyDescent="0.2"/>
    <row r="1301" ht="15" customHeight="1" x14ac:dyDescent="0.2"/>
    <row r="1302" ht="15" customHeight="1" x14ac:dyDescent="0.2"/>
    <row r="1303" ht="15" customHeight="1" x14ac:dyDescent="0.2"/>
    <row r="1304" ht="15" customHeight="1" x14ac:dyDescent="0.2"/>
    <row r="1305" ht="15" customHeight="1" x14ac:dyDescent="0.2"/>
    <row r="1306" ht="15" customHeight="1" x14ac:dyDescent="0.2"/>
    <row r="1307" ht="15" customHeight="1" x14ac:dyDescent="0.2"/>
    <row r="1308" ht="15" customHeight="1" x14ac:dyDescent="0.2"/>
    <row r="1309" ht="15" customHeight="1" x14ac:dyDescent="0.2"/>
    <row r="1310" ht="15" customHeight="1" x14ac:dyDescent="0.2"/>
    <row r="1311" ht="15" customHeight="1" x14ac:dyDescent="0.2"/>
    <row r="1312" ht="15" customHeight="1" x14ac:dyDescent="0.2"/>
    <row r="1313" ht="15" customHeight="1" x14ac:dyDescent="0.2"/>
    <row r="1314" ht="15" customHeight="1" x14ac:dyDescent="0.2"/>
    <row r="1315" ht="15" customHeight="1" x14ac:dyDescent="0.2"/>
    <row r="1316" ht="15" customHeight="1" x14ac:dyDescent="0.2"/>
    <row r="1317" ht="15" customHeight="1" x14ac:dyDescent="0.2"/>
    <row r="1318" ht="15" customHeight="1" x14ac:dyDescent="0.2"/>
    <row r="1319" ht="15" customHeight="1" x14ac:dyDescent="0.2"/>
    <row r="1320" ht="15" customHeight="1" x14ac:dyDescent="0.2"/>
    <row r="1321" ht="15" customHeight="1" x14ac:dyDescent="0.2"/>
    <row r="1322" ht="15" customHeight="1" x14ac:dyDescent="0.2"/>
    <row r="1323" ht="15" customHeight="1" x14ac:dyDescent="0.2"/>
    <row r="1324" ht="15" customHeight="1" x14ac:dyDescent="0.2"/>
    <row r="1325" ht="15" customHeight="1" x14ac:dyDescent="0.2"/>
    <row r="1326" ht="15" customHeight="1" x14ac:dyDescent="0.2"/>
    <row r="1327" ht="15" customHeight="1" x14ac:dyDescent="0.2"/>
    <row r="1328" ht="15" customHeight="1" x14ac:dyDescent="0.2"/>
    <row r="1329" ht="15" customHeight="1" x14ac:dyDescent="0.2"/>
    <row r="1330" ht="15" customHeight="1" x14ac:dyDescent="0.2"/>
    <row r="1331" ht="15" customHeight="1" x14ac:dyDescent="0.2"/>
    <row r="1332" ht="15" customHeight="1" x14ac:dyDescent="0.2"/>
    <row r="1333" ht="15" customHeight="1" x14ac:dyDescent="0.2"/>
    <row r="1334" ht="15" customHeight="1" x14ac:dyDescent="0.2"/>
    <row r="1335" ht="15" customHeight="1" x14ac:dyDescent="0.2"/>
    <row r="1336" ht="15" customHeight="1" x14ac:dyDescent="0.2"/>
    <row r="1337" ht="15" customHeight="1" x14ac:dyDescent="0.2"/>
    <row r="1338" ht="15" customHeight="1" x14ac:dyDescent="0.2"/>
    <row r="1339" ht="15" customHeight="1" x14ac:dyDescent="0.2"/>
    <row r="1340" ht="15" customHeight="1" x14ac:dyDescent="0.2"/>
    <row r="1341" ht="15" customHeight="1" x14ac:dyDescent="0.2"/>
    <row r="1342" ht="15" customHeight="1" x14ac:dyDescent="0.2"/>
    <row r="1343" ht="15" customHeight="1" x14ac:dyDescent="0.2"/>
    <row r="1344" ht="15" customHeight="1" x14ac:dyDescent="0.2"/>
    <row r="1345" ht="15" customHeight="1" x14ac:dyDescent="0.2"/>
    <row r="1346" ht="15" customHeight="1" x14ac:dyDescent="0.2"/>
    <row r="1347" ht="15" customHeight="1" x14ac:dyDescent="0.2"/>
    <row r="1348" ht="15" customHeight="1" x14ac:dyDescent="0.2"/>
    <row r="1349" ht="15" customHeight="1" x14ac:dyDescent="0.2"/>
    <row r="1350" ht="15" customHeight="1" x14ac:dyDescent="0.2"/>
    <row r="1351" ht="15" customHeight="1" x14ac:dyDescent="0.2"/>
    <row r="1352" ht="15" customHeight="1" x14ac:dyDescent="0.2"/>
    <row r="1353" ht="15" customHeight="1" x14ac:dyDescent="0.2"/>
    <row r="1354" ht="15" customHeight="1" x14ac:dyDescent="0.2"/>
    <row r="1355" ht="15" customHeight="1" x14ac:dyDescent="0.2"/>
    <row r="1356" ht="15" customHeight="1" x14ac:dyDescent="0.2"/>
    <row r="1357" ht="15" customHeight="1" x14ac:dyDescent="0.2"/>
    <row r="1358" ht="15" customHeight="1" x14ac:dyDescent="0.2"/>
    <row r="1359" ht="15" customHeight="1" x14ac:dyDescent="0.2"/>
    <row r="1360" ht="15" customHeight="1" x14ac:dyDescent="0.2"/>
    <row r="1361" ht="15" customHeight="1" x14ac:dyDescent="0.2"/>
    <row r="1362" ht="15" customHeight="1" x14ac:dyDescent="0.2"/>
    <row r="1363" ht="15" customHeight="1" x14ac:dyDescent="0.2"/>
    <row r="1364" ht="15" customHeight="1" x14ac:dyDescent="0.2"/>
    <row r="1365" ht="15" customHeight="1" x14ac:dyDescent="0.2"/>
    <row r="1366" ht="15" customHeight="1" x14ac:dyDescent="0.2"/>
    <row r="1367" ht="15" customHeight="1" x14ac:dyDescent="0.2"/>
    <row r="1368" ht="15" customHeight="1" x14ac:dyDescent="0.2"/>
    <row r="1369" ht="15" customHeight="1" x14ac:dyDescent="0.2"/>
    <row r="1370" ht="15" customHeight="1" x14ac:dyDescent="0.2"/>
    <row r="1371" ht="15" customHeight="1" x14ac:dyDescent="0.2"/>
    <row r="1372" ht="15" customHeight="1" x14ac:dyDescent="0.2"/>
    <row r="1373" ht="15" customHeight="1" x14ac:dyDescent="0.2"/>
    <row r="1374" ht="15" customHeight="1" x14ac:dyDescent="0.2"/>
    <row r="1375" ht="15" customHeight="1" x14ac:dyDescent="0.2"/>
    <row r="1376" ht="15" customHeight="1" x14ac:dyDescent="0.2"/>
    <row r="1377" ht="15" customHeight="1" x14ac:dyDescent="0.2"/>
    <row r="1378" ht="15" customHeight="1" x14ac:dyDescent="0.2"/>
    <row r="1379" ht="15" customHeight="1" x14ac:dyDescent="0.2"/>
    <row r="1380" ht="15" customHeight="1" x14ac:dyDescent="0.2"/>
    <row r="1381" ht="15" customHeight="1" x14ac:dyDescent="0.2"/>
    <row r="1382" ht="15" customHeight="1" x14ac:dyDescent="0.2"/>
    <row r="1383" ht="15" customHeight="1" x14ac:dyDescent="0.2"/>
    <row r="1384" ht="15" customHeight="1" x14ac:dyDescent="0.2"/>
    <row r="1385" ht="15" customHeight="1" x14ac:dyDescent="0.2"/>
    <row r="1386" ht="15" customHeight="1" x14ac:dyDescent="0.2"/>
    <row r="1387" ht="15" customHeight="1" x14ac:dyDescent="0.2"/>
    <row r="1388" ht="15" customHeight="1" x14ac:dyDescent="0.2"/>
    <row r="1389" ht="15" customHeight="1" x14ac:dyDescent="0.2"/>
    <row r="1390" ht="15" customHeight="1" x14ac:dyDescent="0.2"/>
    <row r="1391" ht="15" customHeight="1" x14ac:dyDescent="0.2"/>
    <row r="1392" ht="15" customHeight="1" x14ac:dyDescent="0.2"/>
    <row r="1393" ht="15" customHeight="1" x14ac:dyDescent="0.2"/>
    <row r="1394" ht="15" customHeight="1" x14ac:dyDescent="0.2"/>
    <row r="1395" ht="15" customHeight="1" x14ac:dyDescent="0.2"/>
    <row r="1396" ht="15" customHeight="1" x14ac:dyDescent="0.2"/>
    <row r="1397" ht="15" customHeight="1" x14ac:dyDescent="0.2"/>
    <row r="1398" ht="15" customHeight="1" x14ac:dyDescent="0.2"/>
    <row r="1399" ht="15" customHeight="1" x14ac:dyDescent="0.2"/>
    <row r="1400" ht="15" customHeight="1" x14ac:dyDescent="0.2"/>
    <row r="1401" ht="15" customHeight="1" x14ac:dyDescent="0.2"/>
    <row r="1402" ht="15" customHeight="1" x14ac:dyDescent="0.2"/>
    <row r="1403" ht="15" customHeight="1" x14ac:dyDescent="0.2"/>
    <row r="1404" ht="15" customHeight="1" x14ac:dyDescent="0.2"/>
    <row r="1405" ht="15" customHeight="1" x14ac:dyDescent="0.2"/>
    <row r="1406" ht="15" customHeight="1" x14ac:dyDescent="0.2"/>
    <row r="1407" ht="15" customHeight="1" x14ac:dyDescent="0.2"/>
    <row r="1408" ht="15" customHeight="1" x14ac:dyDescent="0.2"/>
    <row r="1409" ht="15" customHeight="1" x14ac:dyDescent="0.2"/>
    <row r="1410" ht="15" customHeight="1" x14ac:dyDescent="0.2"/>
    <row r="1411" ht="15" customHeight="1" x14ac:dyDescent="0.2"/>
    <row r="1412" ht="15" customHeight="1" x14ac:dyDescent="0.2"/>
    <row r="1413" ht="15" customHeight="1" x14ac:dyDescent="0.2"/>
    <row r="1414" ht="15" customHeight="1" x14ac:dyDescent="0.2"/>
    <row r="1415" ht="15" customHeight="1" x14ac:dyDescent="0.2"/>
    <row r="1416" ht="15" customHeight="1" x14ac:dyDescent="0.2"/>
    <row r="1417" ht="15" customHeight="1" x14ac:dyDescent="0.2"/>
    <row r="1418" ht="15" customHeight="1" x14ac:dyDescent="0.2"/>
    <row r="1419" ht="15" customHeight="1" x14ac:dyDescent="0.2"/>
    <row r="1420" ht="15" customHeight="1" x14ac:dyDescent="0.2"/>
    <row r="1421" ht="15" customHeight="1" x14ac:dyDescent="0.2"/>
    <row r="1422" ht="15" customHeight="1" x14ac:dyDescent="0.2"/>
    <row r="1423" ht="15" customHeight="1" x14ac:dyDescent="0.2"/>
    <row r="1424" ht="15" customHeight="1" x14ac:dyDescent="0.2"/>
    <row r="1425" ht="15" customHeight="1" x14ac:dyDescent="0.2"/>
    <row r="1426" ht="15" customHeight="1" x14ac:dyDescent="0.2"/>
    <row r="1427" ht="15" customHeight="1" x14ac:dyDescent="0.2"/>
    <row r="1428" ht="15" customHeight="1" x14ac:dyDescent="0.2"/>
    <row r="1429" ht="15" customHeight="1" x14ac:dyDescent="0.2"/>
    <row r="1430" ht="15" customHeight="1" x14ac:dyDescent="0.2"/>
    <row r="1431" ht="15" customHeight="1" x14ac:dyDescent="0.2"/>
    <row r="1432" ht="15" customHeight="1" x14ac:dyDescent="0.2"/>
    <row r="1433" ht="15" customHeight="1" x14ac:dyDescent="0.2"/>
    <row r="1434" ht="15" customHeight="1" x14ac:dyDescent="0.2"/>
    <row r="1435" ht="15" customHeight="1" x14ac:dyDescent="0.2"/>
    <row r="1436" ht="15" customHeight="1" x14ac:dyDescent="0.2"/>
    <row r="1437" ht="15" customHeight="1" x14ac:dyDescent="0.2"/>
    <row r="1438" ht="15" customHeight="1" x14ac:dyDescent="0.2"/>
    <row r="1439" ht="15" customHeight="1" x14ac:dyDescent="0.2"/>
    <row r="1440" ht="15" customHeight="1" x14ac:dyDescent="0.2"/>
    <row r="1441" ht="15" customHeight="1" x14ac:dyDescent="0.2"/>
    <row r="1442" ht="15" customHeight="1" x14ac:dyDescent="0.2"/>
    <row r="1443" ht="15" customHeight="1" x14ac:dyDescent="0.2"/>
    <row r="1444" ht="15" customHeight="1" x14ac:dyDescent="0.2"/>
    <row r="1445" ht="15" customHeight="1" x14ac:dyDescent="0.2"/>
    <row r="1446" ht="15" customHeight="1" x14ac:dyDescent="0.2"/>
    <row r="1447" ht="15" customHeight="1" x14ac:dyDescent="0.2"/>
    <row r="1448" ht="15" customHeight="1" x14ac:dyDescent="0.2"/>
    <row r="1449" ht="15" customHeight="1" x14ac:dyDescent="0.2"/>
    <row r="1450" ht="15" customHeight="1" x14ac:dyDescent="0.2"/>
    <row r="1451" ht="15" customHeight="1" x14ac:dyDescent="0.2"/>
    <row r="1452" ht="15" customHeight="1" x14ac:dyDescent="0.2"/>
    <row r="1453" ht="15" customHeight="1" x14ac:dyDescent="0.2"/>
    <row r="1454" ht="15" customHeight="1" x14ac:dyDescent="0.2"/>
    <row r="1455" ht="15" customHeight="1" x14ac:dyDescent="0.2"/>
    <row r="1456" ht="15" customHeight="1" x14ac:dyDescent="0.2"/>
    <row r="1457" ht="15" customHeight="1" x14ac:dyDescent="0.2"/>
    <row r="1458" ht="15" customHeight="1" x14ac:dyDescent="0.2"/>
    <row r="1459" ht="15" customHeight="1" x14ac:dyDescent="0.2"/>
    <row r="1460" ht="15" customHeight="1" x14ac:dyDescent="0.2"/>
    <row r="1461" ht="15" customHeight="1" x14ac:dyDescent="0.2"/>
    <row r="1462" ht="15" customHeight="1" x14ac:dyDescent="0.2"/>
    <row r="1463" ht="15" customHeight="1" x14ac:dyDescent="0.2"/>
    <row r="1464" ht="15" customHeight="1" x14ac:dyDescent="0.2"/>
    <row r="1465" ht="15" customHeight="1" x14ac:dyDescent="0.2"/>
    <row r="1466" ht="15" customHeight="1" x14ac:dyDescent="0.2"/>
    <row r="1467" ht="15" customHeight="1" x14ac:dyDescent="0.2"/>
    <row r="1468" ht="15" customHeight="1" x14ac:dyDescent="0.2"/>
    <row r="1469" ht="15" customHeight="1" x14ac:dyDescent="0.2"/>
    <row r="1470" ht="15" customHeight="1" x14ac:dyDescent="0.2"/>
    <row r="1471" ht="15" customHeight="1" x14ac:dyDescent="0.2"/>
    <row r="1472" ht="15" customHeight="1" x14ac:dyDescent="0.2"/>
    <row r="1473" ht="15" customHeight="1" x14ac:dyDescent="0.2"/>
    <row r="1474" ht="15" customHeight="1" x14ac:dyDescent="0.2"/>
    <row r="1475" ht="15" customHeight="1" x14ac:dyDescent="0.2"/>
    <row r="1476" ht="15" customHeight="1" x14ac:dyDescent="0.2"/>
    <row r="1477" ht="15" customHeight="1" x14ac:dyDescent="0.2"/>
    <row r="1478" ht="15" customHeight="1" x14ac:dyDescent="0.2"/>
    <row r="1479" ht="15" customHeight="1" x14ac:dyDescent="0.2"/>
    <row r="1480" ht="15" customHeight="1" x14ac:dyDescent="0.2"/>
    <row r="1481" ht="15" customHeight="1" x14ac:dyDescent="0.2"/>
    <row r="1482" ht="15" customHeight="1" x14ac:dyDescent="0.2"/>
    <row r="1483" ht="15" customHeight="1" x14ac:dyDescent="0.2"/>
    <row r="1484" ht="15" customHeight="1" x14ac:dyDescent="0.2"/>
    <row r="1485" ht="15" customHeight="1" x14ac:dyDescent="0.2"/>
    <row r="1486" ht="15" customHeight="1" x14ac:dyDescent="0.2"/>
    <row r="1487" ht="15" customHeight="1" x14ac:dyDescent="0.2"/>
    <row r="1488" ht="15" customHeight="1" x14ac:dyDescent="0.2"/>
    <row r="1489" ht="15" customHeight="1" x14ac:dyDescent="0.2"/>
    <row r="1490" ht="15" customHeight="1" x14ac:dyDescent="0.2"/>
    <row r="1491" ht="15" customHeight="1" x14ac:dyDescent="0.2"/>
    <row r="1492" ht="15" customHeight="1" x14ac:dyDescent="0.2"/>
    <row r="1493" ht="15" customHeight="1" x14ac:dyDescent="0.2"/>
    <row r="1494" ht="15" customHeight="1" x14ac:dyDescent="0.2"/>
    <row r="1495" ht="15" customHeight="1" x14ac:dyDescent="0.2"/>
    <row r="1496" ht="15" customHeight="1" x14ac:dyDescent="0.2"/>
    <row r="1497" ht="15" customHeight="1" x14ac:dyDescent="0.2"/>
    <row r="1498" ht="15" customHeight="1" x14ac:dyDescent="0.2"/>
    <row r="1499" ht="15" customHeight="1" x14ac:dyDescent="0.2"/>
    <row r="1500" ht="15" customHeight="1" x14ac:dyDescent="0.2"/>
    <row r="1501" ht="15" customHeight="1" x14ac:dyDescent="0.2"/>
    <row r="1502" ht="15" customHeight="1" x14ac:dyDescent="0.2"/>
    <row r="1503" ht="15" customHeight="1" x14ac:dyDescent="0.2"/>
    <row r="1504" ht="15" customHeight="1" x14ac:dyDescent="0.2"/>
    <row r="1505" ht="15" customHeight="1" x14ac:dyDescent="0.2"/>
    <row r="1506" ht="15" customHeight="1" x14ac:dyDescent="0.2"/>
    <row r="1507" ht="15" customHeight="1" x14ac:dyDescent="0.2"/>
    <row r="1508" ht="15" customHeight="1" x14ac:dyDescent="0.2"/>
    <row r="1509" ht="15" customHeight="1" x14ac:dyDescent="0.2"/>
    <row r="1510" ht="15" customHeight="1" x14ac:dyDescent="0.2"/>
    <row r="1511" ht="15" customHeight="1" x14ac:dyDescent="0.2"/>
    <row r="1512" ht="15" customHeight="1" x14ac:dyDescent="0.2"/>
    <row r="1513" ht="15" customHeight="1" x14ac:dyDescent="0.2"/>
    <row r="1514" ht="15" customHeight="1" x14ac:dyDescent="0.2"/>
    <row r="1515" ht="15" customHeight="1" x14ac:dyDescent="0.2"/>
    <row r="1516" ht="15" customHeight="1" x14ac:dyDescent="0.2"/>
    <row r="1517" ht="15" customHeight="1" x14ac:dyDescent="0.2"/>
    <row r="1518" ht="15" customHeight="1" x14ac:dyDescent="0.2"/>
    <row r="1519" ht="15" customHeight="1" x14ac:dyDescent="0.2"/>
    <row r="1520" ht="15" customHeight="1" x14ac:dyDescent="0.2"/>
    <row r="1521" ht="15" customHeight="1" x14ac:dyDescent="0.2"/>
    <row r="1522" ht="15" customHeight="1" x14ac:dyDescent="0.2"/>
    <row r="1523" ht="15" customHeight="1" x14ac:dyDescent="0.2"/>
    <row r="1524" ht="15" customHeight="1" x14ac:dyDescent="0.2"/>
    <row r="1525" ht="15" customHeight="1" x14ac:dyDescent="0.2"/>
    <row r="1526" ht="15" customHeight="1" x14ac:dyDescent="0.2"/>
    <row r="1527" ht="15" customHeight="1" x14ac:dyDescent="0.2"/>
    <row r="1528" ht="15" customHeight="1" x14ac:dyDescent="0.2"/>
    <row r="1529" ht="15" customHeight="1" x14ac:dyDescent="0.2"/>
    <row r="1530" ht="15" customHeight="1" x14ac:dyDescent="0.2"/>
    <row r="1531" ht="15" customHeight="1" x14ac:dyDescent="0.2"/>
    <row r="1532" ht="15" customHeight="1" x14ac:dyDescent="0.2"/>
    <row r="1533" ht="15" customHeight="1" x14ac:dyDescent="0.2"/>
    <row r="1534" ht="15" customHeight="1" x14ac:dyDescent="0.2"/>
    <row r="1535" ht="15" customHeight="1" x14ac:dyDescent="0.2"/>
    <row r="1536" ht="15" customHeight="1" x14ac:dyDescent="0.2"/>
    <row r="1537" ht="15" customHeight="1" x14ac:dyDescent="0.2"/>
    <row r="1538" ht="15" customHeight="1" x14ac:dyDescent="0.2"/>
    <row r="1539" ht="15" customHeight="1" x14ac:dyDescent="0.2"/>
    <row r="1540" ht="15" customHeight="1" x14ac:dyDescent="0.2"/>
    <row r="1541" ht="15" customHeight="1" x14ac:dyDescent="0.2"/>
    <row r="1542" ht="15" customHeight="1" x14ac:dyDescent="0.2"/>
    <row r="1543" ht="15" customHeight="1" x14ac:dyDescent="0.2"/>
    <row r="1544" ht="15" customHeight="1" x14ac:dyDescent="0.2"/>
    <row r="1545" ht="15" customHeight="1" x14ac:dyDescent="0.2"/>
    <row r="1546" ht="15" customHeight="1" x14ac:dyDescent="0.2"/>
    <row r="1547" ht="15" customHeight="1" x14ac:dyDescent="0.2"/>
    <row r="1548" ht="15" customHeight="1" x14ac:dyDescent="0.2"/>
    <row r="1549" ht="15" customHeight="1" x14ac:dyDescent="0.2"/>
    <row r="1550" ht="15" customHeight="1" x14ac:dyDescent="0.2"/>
    <row r="1551" ht="15" customHeight="1" x14ac:dyDescent="0.2"/>
    <row r="1552" ht="15" customHeight="1" x14ac:dyDescent="0.2"/>
    <row r="1553" ht="15" customHeight="1" x14ac:dyDescent="0.2"/>
    <row r="1554" ht="15" customHeight="1" x14ac:dyDescent="0.2"/>
    <row r="1555" ht="15" customHeight="1" x14ac:dyDescent="0.2"/>
    <row r="1556" ht="15" customHeight="1" x14ac:dyDescent="0.2"/>
    <row r="1557" ht="15" customHeight="1" x14ac:dyDescent="0.2"/>
    <row r="1558" ht="15" customHeight="1" x14ac:dyDescent="0.2"/>
    <row r="1559" ht="15" customHeight="1" x14ac:dyDescent="0.2"/>
    <row r="1560" ht="15" customHeight="1" x14ac:dyDescent="0.2"/>
    <row r="1561" ht="15" customHeight="1" x14ac:dyDescent="0.2"/>
    <row r="1562" ht="15" customHeight="1" x14ac:dyDescent="0.2"/>
    <row r="1563" ht="15" customHeight="1" x14ac:dyDescent="0.2"/>
    <row r="1564" ht="15" customHeight="1" x14ac:dyDescent="0.2"/>
    <row r="1565" ht="15" customHeight="1" x14ac:dyDescent="0.2"/>
    <row r="1566" ht="15" customHeight="1" x14ac:dyDescent="0.2"/>
    <row r="1567" ht="15" customHeight="1" x14ac:dyDescent="0.2"/>
    <row r="1568" ht="15" customHeight="1" x14ac:dyDescent="0.2"/>
    <row r="1569" ht="15" customHeight="1" x14ac:dyDescent="0.2"/>
    <row r="1570" ht="15" customHeight="1" x14ac:dyDescent="0.2"/>
    <row r="1571" ht="15" customHeight="1" x14ac:dyDescent="0.2"/>
    <row r="1572" ht="15" customHeight="1" x14ac:dyDescent="0.2"/>
    <row r="1573" ht="15" customHeight="1" x14ac:dyDescent="0.2"/>
    <row r="1574" ht="15" customHeight="1" x14ac:dyDescent="0.2"/>
    <row r="1575" ht="15" customHeight="1" x14ac:dyDescent="0.2"/>
    <row r="1576" ht="15" customHeight="1" x14ac:dyDescent="0.2"/>
    <row r="1577" ht="15" customHeight="1" x14ac:dyDescent="0.2"/>
    <row r="1578" ht="15" customHeight="1" x14ac:dyDescent="0.2"/>
    <row r="1579" ht="15" customHeight="1" x14ac:dyDescent="0.2"/>
    <row r="1580" ht="15" customHeight="1" x14ac:dyDescent="0.2"/>
    <row r="1581" ht="15" customHeight="1" x14ac:dyDescent="0.2"/>
    <row r="1582" ht="15" customHeight="1" x14ac:dyDescent="0.2"/>
    <row r="1583" ht="15" customHeight="1" x14ac:dyDescent="0.2"/>
    <row r="1584" ht="15" customHeight="1" x14ac:dyDescent="0.2"/>
    <row r="1585" ht="15" customHeight="1" x14ac:dyDescent="0.2"/>
    <row r="1586" ht="15" customHeight="1" x14ac:dyDescent="0.2"/>
    <row r="1587" ht="15" customHeight="1" x14ac:dyDescent="0.2"/>
    <row r="1588" ht="15" customHeight="1" x14ac:dyDescent="0.2"/>
    <row r="1589" ht="15" customHeight="1" x14ac:dyDescent="0.2"/>
    <row r="1590" ht="15" customHeight="1" x14ac:dyDescent="0.2"/>
    <row r="1591" ht="15" customHeight="1" x14ac:dyDescent="0.2"/>
    <row r="1592" ht="15" customHeight="1" x14ac:dyDescent="0.2"/>
    <row r="1593" ht="15" customHeight="1" x14ac:dyDescent="0.2"/>
    <row r="1594" ht="15" customHeight="1" x14ac:dyDescent="0.2"/>
    <row r="1595" ht="15" customHeight="1" x14ac:dyDescent="0.2"/>
    <row r="1596" ht="15" customHeight="1" x14ac:dyDescent="0.2"/>
    <row r="1597" ht="15" customHeight="1" x14ac:dyDescent="0.2"/>
    <row r="1598" ht="15" customHeight="1" x14ac:dyDescent="0.2"/>
    <row r="1599" ht="15" customHeight="1" x14ac:dyDescent="0.2"/>
    <row r="1600" ht="15" customHeight="1" x14ac:dyDescent="0.2"/>
    <row r="1601" ht="15" customHeight="1" x14ac:dyDescent="0.2"/>
    <row r="1602" ht="15" customHeight="1" x14ac:dyDescent="0.2"/>
    <row r="1603" ht="15" customHeight="1" x14ac:dyDescent="0.2"/>
    <row r="1604" ht="15" customHeight="1" x14ac:dyDescent="0.2"/>
    <row r="1605" ht="15" customHeight="1" x14ac:dyDescent="0.2"/>
    <row r="1606" ht="15" customHeight="1" x14ac:dyDescent="0.2"/>
    <row r="1607" ht="15" customHeight="1" x14ac:dyDescent="0.2"/>
    <row r="1608" ht="15" customHeight="1" x14ac:dyDescent="0.2"/>
    <row r="1609" ht="15" customHeight="1" x14ac:dyDescent="0.2"/>
    <row r="1610" ht="15" customHeight="1" x14ac:dyDescent="0.2"/>
    <row r="1611" ht="15" customHeight="1" x14ac:dyDescent="0.2"/>
    <row r="1612" ht="15" customHeight="1" x14ac:dyDescent="0.2"/>
    <row r="1613" ht="15" customHeight="1" x14ac:dyDescent="0.2"/>
    <row r="1614" ht="15" customHeight="1" x14ac:dyDescent="0.2"/>
    <row r="1615" ht="15" customHeight="1" x14ac:dyDescent="0.2"/>
    <row r="1616" ht="15" customHeight="1" x14ac:dyDescent="0.2"/>
    <row r="1617" ht="15" customHeight="1" x14ac:dyDescent="0.2"/>
    <row r="1618" ht="15" customHeight="1" x14ac:dyDescent="0.2"/>
    <row r="1619" ht="15" customHeight="1" x14ac:dyDescent="0.2"/>
    <row r="1620" ht="15" customHeight="1" x14ac:dyDescent="0.2"/>
    <row r="1621" ht="15" customHeight="1" x14ac:dyDescent="0.2"/>
    <row r="1622" ht="15" customHeight="1" x14ac:dyDescent="0.2"/>
    <row r="1623" ht="15" customHeight="1" x14ac:dyDescent="0.2"/>
    <row r="1624" ht="15" customHeight="1" x14ac:dyDescent="0.2"/>
    <row r="1625" ht="15" customHeight="1" x14ac:dyDescent="0.2"/>
    <row r="1626" ht="15" customHeight="1" x14ac:dyDescent="0.2"/>
    <row r="1627" ht="15" customHeight="1" x14ac:dyDescent="0.2"/>
    <row r="1628" ht="15" customHeight="1" x14ac:dyDescent="0.2"/>
    <row r="1629" ht="15" customHeight="1" x14ac:dyDescent="0.2"/>
    <row r="1630" ht="15" customHeight="1" x14ac:dyDescent="0.2"/>
    <row r="1631" ht="15" customHeight="1" x14ac:dyDescent="0.2"/>
    <row r="1632" ht="15" customHeight="1" x14ac:dyDescent="0.2"/>
    <row r="1633" ht="15" customHeight="1" x14ac:dyDescent="0.2"/>
    <row r="1634" ht="15" customHeight="1" x14ac:dyDescent="0.2"/>
    <row r="1635" ht="15" customHeight="1" x14ac:dyDescent="0.2"/>
    <row r="1636" ht="15" customHeight="1" x14ac:dyDescent="0.2"/>
    <row r="1637" ht="15" customHeight="1" x14ac:dyDescent="0.2"/>
    <row r="1638" ht="15" customHeight="1" x14ac:dyDescent="0.2"/>
    <row r="1639" ht="15" customHeight="1" x14ac:dyDescent="0.2"/>
    <row r="1640" ht="15" customHeight="1" x14ac:dyDescent="0.2"/>
    <row r="1641" ht="15" customHeight="1" x14ac:dyDescent="0.2"/>
    <row r="1642" ht="15" customHeight="1" x14ac:dyDescent="0.2"/>
    <row r="1643" ht="15" customHeight="1" x14ac:dyDescent="0.2"/>
    <row r="1644" ht="15" customHeight="1" x14ac:dyDescent="0.2"/>
    <row r="1645" ht="15" customHeight="1" x14ac:dyDescent="0.2"/>
    <row r="1646" ht="15" customHeight="1" x14ac:dyDescent="0.2"/>
    <row r="1647" ht="15" customHeight="1" x14ac:dyDescent="0.2"/>
    <row r="1648" ht="15" customHeight="1" x14ac:dyDescent="0.2"/>
    <row r="1649" ht="15" customHeight="1" x14ac:dyDescent="0.2"/>
    <row r="1650" ht="15" customHeight="1" x14ac:dyDescent="0.2"/>
    <row r="1651" ht="15" customHeight="1" x14ac:dyDescent="0.2"/>
    <row r="1652" ht="15" customHeight="1" x14ac:dyDescent="0.2"/>
    <row r="1653" ht="15" customHeight="1" x14ac:dyDescent="0.2"/>
    <row r="1654" ht="15" customHeight="1" x14ac:dyDescent="0.2"/>
    <row r="1655" ht="15" customHeight="1" x14ac:dyDescent="0.2"/>
    <row r="1656" ht="15" customHeight="1" x14ac:dyDescent="0.2"/>
    <row r="1657" ht="15" customHeight="1" x14ac:dyDescent="0.2"/>
    <row r="1658" ht="15" customHeight="1" x14ac:dyDescent="0.2"/>
    <row r="1659" ht="15" customHeight="1" x14ac:dyDescent="0.2"/>
    <row r="1660" ht="15" customHeight="1" x14ac:dyDescent="0.2"/>
    <row r="1661" ht="15" customHeight="1" x14ac:dyDescent="0.2"/>
    <row r="1662" ht="15" customHeight="1" x14ac:dyDescent="0.2"/>
    <row r="1663" ht="15" customHeight="1" x14ac:dyDescent="0.2"/>
    <row r="1664" ht="15" customHeight="1" x14ac:dyDescent="0.2"/>
    <row r="1665" ht="15" customHeight="1" x14ac:dyDescent="0.2"/>
    <row r="1666" ht="15" customHeight="1" x14ac:dyDescent="0.2"/>
    <row r="1667" ht="15" customHeight="1" x14ac:dyDescent="0.2"/>
    <row r="1668" ht="15" customHeight="1" x14ac:dyDescent="0.2"/>
    <row r="1669" ht="15" customHeight="1" x14ac:dyDescent="0.2"/>
    <row r="1670" ht="15" customHeight="1" x14ac:dyDescent="0.2"/>
    <row r="1671" ht="15" customHeight="1" x14ac:dyDescent="0.2"/>
    <row r="1672" ht="15" customHeight="1" x14ac:dyDescent="0.2"/>
    <row r="1673" ht="15" customHeight="1" x14ac:dyDescent="0.2"/>
    <row r="1674" ht="15" customHeight="1" x14ac:dyDescent="0.2"/>
    <row r="1675" ht="15" customHeight="1" x14ac:dyDescent="0.2"/>
    <row r="1676" ht="15" customHeight="1" x14ac:dyDescent="0.2"/>
    <row r="1677" ht="15" customHeight="1" x14ac:dyDescent="0.2"/>
    <row r="1678" ht="15" customHeight="1" x14ac:dyDescent="0.2"/>
    <row r="1679" ht="15" customHeight="1" x14ac:dyDescent="0.2"/>
    <row r="1680" ht="15" customHeight="1" x14ac:dyDescent="0.2"/>
    <row r="1681" ht="15" customHeight="1" x14ac:dyDescent="0.2"/>
    <row r="1682" ht="15" customHeight="1" x14ac:dyDescent="0.2"/>
    <row r="1683" ht="15" customHeight="1" x14ac:dyDescent="0.2"/>
    <row r="1684" ht="15" customHeight="1" x14ac:dyDescent="0.2"/>
    <row r="1685" ht="15" customHeight="1" x14ac:dyDescent="0.2"/>
    <row r="1686" ht="15" customHeight="1" x14ac:dyDescent="0.2"/>
    <row r="1687" ht="15" customHeight="1" x14ac:dyDescent="0.2"/>
    <row r="1688" ht="15" customHeight="1" x14ac:dyDescent="0.2"/>
    <row r="1689" ht="15" customHeight="1" x14ac:dyDescent="0.2"/>
    <row r="1690" ht="15" customHeight="1" x14ac:dyDescent="0.2"/>
    <row r="1691" ht="15" customHeight="1" x14ac:dyDescent="0.2"/>
    <row r="1692" ht="15" customHeight="1" x14ac:dyDescent="0.2"/>
    <row r="1693" ht="15" customHeight="1" x14ac:dyDescent="0.2"/>
    <row r="1694" ht="15" customHeight="1" x14ac:dyDescent="0.2"/>
    <row r="1695" ht="15" customHeight="1" x14ac:dyDescent="0.2"/>
    <row r="1696" ht="15" customHeight="1" x14ac:dyDescent="0.2"/>
    <row r="1697" ht="15" customHeight="1" x14ac:dyDescent="0.2"/>
    <row r="1698" ht="15" customHeight="1" x14ac:dyDescent="0.2"/>
    <row r="1699" ht="15" customHeight="1" x14ac:dyDescent="0.2"/>
    <row r="1700" ht="15" customHeight="1" x14ac:dyDescent="0.2"/>
    <row r="1701" ht="15" customHeight="1" x14ac:dyDescent="0.2"/>
    <row r="1702" ht="15" customHeight="1" x14ac:dyDescent="0.2"/>
    <row r="1703" ht="15" customHeight="1" x14ac:dyDescent="0.2"/>
    <row r="1704" ht="15" customHeight="1" x14ac:dyDescent="0.2"/>
    <row r="1705" ht="15" customHeight="1" x14ac:dyDescent="0.2"/>
    <row r="1706" ht="15" customHeight="1" x14ac:dyDescent="0.2"/>
    <row r="1707" ht="15" customHeight="1" x14ac:dyDescent="0.2"/>
    <row r="1708" ht="15" customHeight="1" x14ac:dyDescent="0.2"/>
    <row r="1709" ht="15" customHeight="1" x14ac:dyDescent="0.2"/>
    <row r="1710" ht="15" customHeight="1" x14ac:dyDescent="0.2"/>
    <row r="1711" ht="15" customHeight="1" x14ac:dyDescent="0.2"/>
    <row r="1712" ht="15" customHeight="1" x14ac:dyDescent="0.2"/>
    <row r="1713" ht="15" customHeight="1" x14ac:dyDescent="0.2"/>
    <row r="1714" ht="15" customHeight="1" x14ac:dyDescent="0.2"/>
    <row r="1715" ht="15" customHeight="1" x14ac:dyDescent="0.2"/>
    <row r="1716" ht="15" customHeight="1" x14ac:dyDescent="0.2"/>
    <row r="1717" ht="15" customHeight="1" x14ac:dyDescent="0.2"/>
    <row r="1718" ht="15" customHeight="1" x14ac:dyDescent="0.2"/>
    <row r="1719" ht="15" customHeight="1" x14ac:dyDescent="0.2"/>
    <row r="1720" ht="15" customHeight="1" x14ac:dyDescent="0.2"/>
    <row r="1721" ht="15" customHeight="1" x14ac:dyDescent="0.2"/>
    <row r="1722" ht="15" customHeight="1" x14ac:dyDescent="0.2"/>
    <row r="1723" ht="15" customHeight="1" x14ac:dyDescent="0.2"/>
    <row r="1724" ht="15" customHeight="1" x14ac:dyDescent="0.2"/>
    <row r="1725" ht="15" customHeight="1" x14ac:dyDescent="0.2"/>
    <row r="1726" ht="15" customHeight="1" x14ac:dyDescent="0.2"/>
    <row r="1727" ht="15" customHeight="1" x14ac:dyDescent="0.2"/>
    <row r="1728" ht="15" customHeight="1" x14ac:dyDescent="0.2"/>
    <row r="1729" ht="15" customHeight="1" x14ac:dyDescent="0.2"/>
    <row r="1730" ht="15" customHeight="1" x14ac:dyDescent="0.2"/>
    <row r="1731" ht="15" customHeight="1" x14ac:dyDescent="0.2"/>
    <row r="1732" ht="15" customHeight="1" x14ac:dyDescent="0.2"/>
    <row r="1733" ht="15" customHeight="1" x14ac:dyDescent="0.2"/>
    <row r="1734" ht="15" customHeight="1" x14ac:dyDescent="0.2"/>
    <row r="1735" ht="15" customHeight="1" x14ac:dyDescent="0.2"/>
    <row r="1736" ht="15" customHeight="1" x14ac:dyDescent="0.2"/>
    <row r="1737" ht="15" customHeight="1" x14ac:dyDescent="0.2"/>
    <row r="1738" ht="15" customHeight="1" x14ac:dyDescent="0.2"/>
    <row r="1739" ht="15" customHeight="1" x14ac:dyDescent="0.2"/>
    <row r="1740" ht="15" customHeight="1" x14ac:dyDescent="0.2"/>
    <row r="1741" ht="15" customHeight="1" x14ac:dyDescent="0.2"/>
    <row r="1742" ht="15" customHeight="1" x14ac:dyDescent="0.2"/>
    <row r="1743" ht="15" customHeight="1" x14ac:dyDescent="0.2"/>
    <row r="1744" ht="15" customHeight="1" x14ac:dyDescent="0.2"/>
    <row r="1745" ht="15" customHeight="1" x14ac:dyDescent="0.2"/>
    <row r="1746" ht="15" customHeight="1" x14ac:dyDescent="0.2"/>
    <row r="1747" ht="15" customHeight="1" x14ac:dyDescent="0.2"/>
    <row r="1748" ht="15" customHeight="1" x14ac:dyDescent="0.2"/>
    <row r="1749" ht="15" customHeight="1" x14ac:dyDescent="0.2"/>
    <row r="1750" ht="15" customHeight="1" x14ac:dyDescent="0.2"/>
    <row r="1751" ht="15" customHeight="1" x14ac:dyDescent="0.2"/>
    <row r="1752" ht="15" customHeight="1" x14ac:dyDescent="0.2"/>
    <row r="1753" ht="15" customHeight="1" x14ac:dyDescent="0.2"/>
    <row r="1754" ht="15" customHeight="1" x14ac:dyDescent="0.2"/>
    <row r="1755" ht="15" customHeight="1" x14ac:dyDescent="0.2"/>
    <row r="1756" ht="15" customHeight="1" x14ac:dyDescent="0.2"/>
    <row r="1757" ht="15" customHeight="1" x14ac:dyDescent="0.2"/>
    <row r="1758" ht="15" customHeight="1" x14ac:dyDescent="0.2"/>
    <row r="1759" ht="15" customHeight="1" x14ac:dyDescent="0.2"/>
    <row r="1760" ht="15" customHeight="1" x14ac:dyDescent="0.2"/>
    <row r="1761" ht="15" customHeight="1" x14ac:dyDescent="0.2"/>
    <row r="1762" ht="15" customHeight="1" x14ac:dyDescent="0.2"/>
    <row r="1763" ht="15" customHeight="1" x14ac:dyDescent="0.2"/>
    <row r="1764" ht="15" customHeight="1" x14ac:dyDescent="0.2"/>
    <row r="1765" ht="15" customHeight="1" x14ac:dyDescent="0.2"/>
    <row r="1766" ht="15" customHeight="1" x14ac:dyDescent="0.2"/>
    <row r="1767" ht="15" customHeight="1" x14ac:dyDescent="0.2"/>
    <row r="1768" ht="15" customHeight="1" x14ac:dyDescent="0.2"/>
    <row r="1769" ht="15" customHeight="1" x14ac:dyDescent="0.2"/>
    <row r="1770" ht="15" customHeight="1" x14ac:dyDescent="0.2"/>
    <row r="1771" ht="15" customHeight="1" x14ac:dyDescent="0.2"/>
    <row r="1772" ht="15" customHeight="1" x14ac:dyDescent="0.2"/>
    <row r="1773" ht="15" customHeight="1" x14ac:dyDescent="0.2"/>
    <row r="1774" ht="15" customHeight="1" x14ac:dyDescent="0.2"/>
    <row r="1775" ht="15" customHeight="1" x14ac:dyDescent="0.2"/>
    <row r="1776" ht="15" customHeight="1" x14ac:dyDescent="0.2"/>
    <row r="1777" ht="15" customHeight="1" x14ac:dyDescent="0.2"/>
    <row r="1778" ht="15" customHeight="1" x14ac:dyDescent="0.2"/>
    <row r="1779" ht="15" customHeight="1" x14ac:dyDescent="0.2"/>
    <row r="1780" ht="15" customHeight="1" x14ac:dyDescent="0.2"/>
    <row r="1781" ht="15" customHeight="1" x14ac:dyDescent="0.2"/>
    <row r="1782" ht="15" customHeight="1" x14ac:dyDescent="0.2"/>
    <row r="1783" ht="15" customHeight="1" x14ac:dyDescent="0.2"/>
    <row r="1784" ht="15" customHeight="1" x14ac:dyDescent="0.2"/>
    <row r="1785" ht="15" customHeight="1" x14ac:dyDescent="0.2"/>
    <row r="1786" ht="15" customHeight="1" x14ac:dyDescent="0.2"/>
    <row r="1787" ht="15" customHeight="1" x14ac:dyDescent="0.2"/>
    <row r="1788" ht="15" customHeight="1" x14ac:dyDescent="0.2"/>
    <row r="1789" ht="15" customHeight="1" x14ac:dyDescent="0.2"/>
    <row r="1790" ht="15" customHeight="1" x14ac:dyDescent="0.2"/>
    <row r="1791" ht="15" customHeight="1" x14ac:dyDescent="0.2"/>
    <row r="1792" ht="15" customHeight="1" x14ac:dyDescent="0.2"/>
    <row r="1793" ht="15" customHeight="1" x14ac:dyDescent="0.2"/>
    <row r="1794" ht="15" customHeight="1" x14ac:dyDescent="0.2"/>
    <row r="1795" ht="15" customHeight="1" x14ac:dyDescent="0.2"/>
    <row r="1796" ht="15" customHeight="1" x14ac:dyDescent="0.2"/>
    <row r="1797" ht="15" customHeight="1" x14ac:dyDescent="0.2"/>
    <row r="1798" ht="15" customHeight="1" x14ac:dyDescent="0.2"/>
    <row r="1799" ht="15" customHeight="1" x14ac:dyDescent="0.2"/>
    <row r="1800" ht="15" customHeight="1" x14ac:dyDescent="0.2"/>
    <row r="1801" ht="15" customHeight="1" x14ac:dyDescent="0.2"/>
    <row r="1802" ht="15" customHeight="1" x14ac:dyDescent="0.2"/>
    <row r="1803" ht="15" customHeight="1" x14ac:dyDescent="0.2"/>
    <row r="1804" ht="15" customHeight="1" x14ac:dyDescent="0.2"/>
    <row r="1805" ht="15" customHeight="1" x14ac:dyDescent="0.2"/>
    <row r="1806" ht="15" customHeight="1" x14ac:dyDescent="0.2"/>
    <row r="1807" ht="15" customHeight="1" x14ac:dyDescent="0.2"/>
    <row r="1808" ht="15" customHeight="1" x14ac:dyDescent="0.2"/>
    <row r="1809" ht="15" customHeight="1" x14ac:dyDescent="0.2"/>
    <row r="1810" ht="15" customHeight="1" x14ac:dyDescent="0.2"/>
    <row r="1811" ht="15" customHeight="1" x14ac:dyDescent="0.2"/>
    <row r="1812" ht="15" customHeight="1" x14ac:dyDescent="0.2"/>
    <row r="1813" ht="15" customHeight="1" x14ac:dyDescent="0.2"/>
    <row r="1814" ht="15" customHeight="1" x14ac:dyDescent="0.2"/>
    <row r="1815" ht="15" customHeight="1" x14ac:dyDescent="0.2"/>
    <row r="1816" ht="15" customHeight="1" x14ac:dyDescent="0.2"/>
    <row r="1817" ht="15" customHeight="1" x14ac:dyDescent="0.2"/>
    <row r="1818" ht="15" customHeight="1" x14ac:dyDescent="0.2"/>
    <row r="1819" ht="15" customHeight="1" x14ac:dyDescent="0.2"/>
    <row r="1820" ht="15" customHeight="1" x14ac:dyDescent="0.2"/>
    <row r="1821" ht="15" customHeight="1" x14ac:dyDescent="0.2"/>
    <row r="1822" ht="15" customHeight="1" x14ac:dyDescent="0.2"/>
    <row r="1823" ht="15" customHeight="1" x14ac:dyDescent="0.2"/>
    <row r="1824" ht="15" customHeight="1" x14ac:dyDescent="0.2"/>
    <row r="1825" ht="15" customHeight="1" x14ac:dyDescent="0.2"/>
    <row r="1826" ht="15" customHeight="1" x14ac:dyDescent="0.2"/>
    <row r="1827" ht="15" customHeight="1" x14ac:dyDescent="0.2"/>
    <row r="1828" ht="15" customHeight="1" x14ac:dyDescent="0.2"/>
    <row r="1829" ht="15" customHeight="1" x14ac:dyDescent="0.2"/>
    <row r="1830" ht="15" customHeight="1" x14ac:dyDescent="0.2"/>
    <row r="1831" ht="15" customHeight="1" x14ac:dyDescent="0.2"/>
    <row r="1832" ht="15" customHeight="1" x14ac:dyDescent="0.2"/>
    <row r="1833" ht="15" customHeight="1" x14ac:dyDescent="0.2"/>
    <row r="1834" ht="15" customHeight="1" x14ac:dyDescent="0.2"/>
    <row r="1835" ht="15" customHeight="1" x14ac:dyDescent="0.2"/>
    <row r="1836" ht="15" customHeight="1" x14ac:dyDescent="0.2"/>
    <row r="1837" ht="15" customHeight="1" x14ac:dyDescent="0.2"/>
    <row r="1838" ht="15" customHeight="1" x14ac:dyDescent="0.2"/>
    <row r="1839" ht="15" customHeight="1" x14ac:dyDescent="0.2"/>
    <row r="1840" ht="15" customHeight="1" x14ac:dyDescent="0.2"/>
    <row r="1841" ht="15" customHeight="1" x14ac:dyDescent="0.2"/>
    <row r="1842" ht="15" customHeight="1" x14ac:dyDescent="0.2"/>
    <row r="1843" ht="15" customHeight="1" x14ac:dyDescent="0.2"/>
    <row r="1844" ht="15" customHeight="1" x14ac:dyDescent="0.2"/>
    <row r="1845" ht="15" customHeight="1" x14ac:dyDescent="0.2"/>
    <row r="1846" ht="15" customHeight="1" x14ac:dyDescent="0.2"/>
    <row r="1847" ht="15" customHeight="1" x14ac:dyDescent="0.2"/>
    <row r="1848" ht="15" customHeight="1" x14ac:dyDescent="0.2"/>
    <row r="1849" ht="15" customHeight="1" x14ac:dyDescent="0.2"/>
    <row r="1850" ht="15" customHeight="1" x14ac:dyDescent="0.2"/>
    <row r="1851" ht="15" customHeight="1" x14ac:dyDescent="0.2"/>
    <row r="1852" ht="15" customHeight="1" x14ac:dyDescent="0.2"/>
    <row r="1853" ht="15" customHeight="1" x14ac:dyDescent="0.2"/>
    <row r="1854" ht="15" customHeight="1" x14ac:dyDescent="0.2"/>
    <row r="1855" ht="15" customHeight="1" x14ac:dyDescent="0.2"/>
    <row r="1856" ht="15" customHeight="1" x14ac:dyDescent="0.2"/>
    <row r="1857" ht="15" customHeight="1" x14ac:dyDescent="0.2"/>
    <row r="1858" ht="15" customHeight="1" x14ac:dyDescent="0.2"/>
    <row r="1859" ht="15" customHeight="1" x14ac:dyDescent="0.2"/>
    <row r="1860" ht="15" customHeight="1" x14ac:dyDescent="0.2"/>
    <row r="1861" ht="15" customHeight="1" x14ac:dyDescent="0.2"/>
    <row r="1862" ht="15" customHeight="1" x14ac:dyDescent="0.2"/>
    <row r="1863" ht="15" customHeight="1" x14ac:dyDescent="0.2"/>
    <row r="1864" ht="15" customHeight="1" x14ac:dyDescent="0.2"/>
    <row r="1865" ht="15" customHeight="1" x14ac:dyDescent="0.2"/>
    <row r="1866" ht="15" customHeight="1" x14ac:dyDescent="0.2"/>
    <row r="1867" ht="15" customHeight="1" x14ac:dyDescent="0.2"/>
    <row r="1868" ht="15" customHeight="1" x14ac:dyDescent="0.2"/>
    <row r="1869" ht="15" customHeight="1" x14ac:dyDescent="0.2"/>
    <row r="1870" ht="15" customHeight="1" x14ac:dyDescent="0.2"/>
    <row r="1871" ht="15" customHeight="1" x14ac:dyDescent="0.2"/>
    <row r="1872" ht="15" customHeight="1" x14ac:dyDescent="0.2"/>
    <row r="1873" ht="15" customHeight="1" x14ac:dyDescent="0.2"/>
    <row r="1874" ht="15" customHeight="1" x14ac:dyDescent="0.2"/>
    <row r="1875" ht="15" customHeight="1" x14ac:dyDescent="0.2"/>
    <row r="1876" ht="15" customHeight="1" x14ac:dyDescent="0.2"/>
    <row r="1877" ht="15" customHeight="1" x14ac:dyDescent="0.2"/>
    <row r="1878" ht="15" customHeight="1" x14ac:dyDescent="0.2"/>
    <row r="1879" ht="15" customHeight="1" x14ac:dyDescent="0.2"/>
    <row r="1880" ht="15" customHeight="1" x14ac:dyDescent="0.2"/>
    <row r="1881" ht="15" customHeight="1" x14ac:dyDescent="0.2"/>
    <row r="1882" ht="15" customHeight="1" x14ac:dyDescent="0.2"/>
    <row r="1883" ht="15" customHeight="1" x14ac:dyDescent="0.2"/>
    <row r="1884" ht="15" customHeight="1" x14ac:dyDescent="0.2"/>
    <row r="1885" ht="15" customHeight="1" x14ac:dyDescent="0.2"/>
    <row r="1886" ht="15" customHeight="1" x14ac:dyDescent="0.2"/>
    <row r="1887" ht="15" customHeight="1" x14ac:dyDescent="0.2"/>
    <row r="1888" ht="15" customHeight="1" x14ac:dyDescent="0.2"/>
    <row r="1889" ht="15" customHeight="1" x14ac:dyDescent="0.2"/>
    <row r="1890" ht="15" customHeight="1" x14ac:dyDescent="0.2"/>
    <row r="1891" ht="15" customHeight="1" x14ac:dyDescent="0.2"/>
    <row r="1892" ht="15" customHeight="1" x14ac:dyDescent="0.2"/>
    <row r="1893" ht="15" customHeight="1" x14ac:dyDescent="0.2"/>
    <row r="1894" ht="15" customHeight="1" x14ac:dyDescent="0.2"/>
    <row r="1895" ht="15" customHeight="1" x14ac:dyDescent="0.2"/>
    <row r="1896" ht="15" customHeight="1" x14ac:dyDescent="0.2"/>
    <row r="1897" ht="15" customHeight="1" x14ac:dyDescent="0.2"/>
    <row r="1898" ht="15" customHeight="1" x14ac:dyDescent="0.2"/>
    <row r="1899" ht="15" customHeight="1" x14ac:dyDescent="0.2"/>
    <row r="1900" ht="15" customHeight="1" x14ac:dyDescent="0.2"/>
    <row r="1901" ht="15" customHeight="1" x14ac:dyDescent="0.2"/>
    <row r="1902" ht="15" customHeight="1" x14ac:dyDescent="0.2"/>
    <row r="1903" ht="15" customHeight="1" x14ac:dyDescent="0.2"/>
    <row r="1904" ht="15" customHeight="1" x14ac:dyDescent="0.2"/>
    <row r="1905" ht="15" customHeight="1" x14ac:dyDescent="0.2"/>
    <row r="1906" ht="15" customHeight="1" x14ac:dyDescent="0.2"/>
    <row r="1907" ht="15" customHeight="1" x14ac:dyDescent="0.2"/>
    <row r="1908" ht="15" customHeight="1" x14ac:dyDescent="0.2"/>
    <row r="1909" ht="15" customHeight="1" x14ac:dyDescent="0.2"/>
    <row r="1910" ht="15" customHeight="1" x14ac:dyDescent="0.2"/>
    <row r="1911" ht="15" customHeight="1" x14ac:dyDescent="0.2"/>
    <row r="1912" ht="15" customHeight="1" x14ac:dyDescent="0.2"/>
    <row r="1913" ht="15" customHeight="1" x14ac:dyDescent="0.2"/>
    <row r="1914" ht="15" customHeight="1" x14ac:dyDescent="0.2"/>
    <row r="1915" ht="15" customHeight="1" x14ac:dyDescent="0.2"/>
    <row r="1916" ht="15" customHeight="1" x14ac:dyDescent="0.2"/>
    <row r="1917" ht="15" customHeight="1" x14ac:dyDescent="0.2"/>
    <row r="1918" ht="15" customHeight="1" x14ac:dyDescent="0.2"/>
    <row r="1919" ht="15" customHeight="1" x14ac:dyDescent="0.2"/>
    <row r="1920" ht="15" customHeight="1" x14ac:dyDescent="0.2"/>
    <row r="1921" ht="15" customHeight="1" x14ac:dyDescent="0.2"/>
    <row r="1922" ht="15" customHeight="1" x14ac:dyDescent="0.2"/>
    <row r="1923" ht="15" customHeight="1" x14ac:dyDescent="0.2"/>
    <row r="1924" ht="15" customHeight="1" x14ac:dyDescent="0.2"/>
    <row r="1925" ht="15" customHeight="1" x14ac:dyDescent="0.2"/>
    <row r="1926" ht="15" customHeight="1" x14ac:dyDescent="0.2"/>
    <row r="1927" ht="15" customHeight="1" x14ac:dyDescent="0.2"/>
    <row r="1928" ht="15" customHeight="1" x14ac:dyDescent="0.2"/>
    <row r="1929" ht="15" customHeight="1" x14ac:dyDescent="0.2"/>
  </sheetData>
  <mergeCells count="81">
    <mergeCell ref="A98:E104"/>
    <mergeCell ref="A2:E2"/>
    <mergeCell ref="A3:E3"/>
    <mergeCell ref="A4:E8"/>
    <mergeCell ref="A26:E26"/>
    <mergeCell ref="A27:E27"/>
    <mergeCell ref="A28:E32"/>
    <mergeCell ref="A55:E55"/>
    <mergeCell ref="A56:E56"/>
    <mergeCell ref="A57:E63"/>
    <mergeCell ref="A96:E96"/>
    <mergeCell ref="A97:E97"/>
    <mergeCell ref="A228:E232"/>
    <mergeCell ref="A134:E134"/>
    <mergeCell ref="A135:E135"/>
    <mergeCell ref="A136:E141"/>
    <mergeCell ref="A159:E159"/>
    <mergeCell ref="A160:E160"/>
    <mergeCell ref="A161:E166"/>
    <mergeCell ref="A199:E199"/>
    <mergeCell ref="A200:E200"/>
    <mergeCell ref="A201:E206"/>
    <mergeCell ref="A226:E226"/>
    <mergeCell ref="A227:E227"/>
    <mergeCell ref="A382:E382"/>
    <mergeCell ref="A250:E250"/>
    <mergeCell ref="A251:E251"/>
    <mergeCell ref="A252:E257"/>
    <mergeCell ref="A278:E278"/>
    <mergeCell ref="A279:E279"/>
    <mergeCell ref="A280:E286"/>
    <mergeCell ref="A326:E326"/>
    <mergeCell ref="A327:E327"/>
    <mergeCell ref="A328:E334"/>
    <mergeCell ref="A353:E353"/>
    <mergeCell ref="A354:E359"/>
    <mergeCell ref="A541:E542"/>
    <mergeCell ref="A383:E391"/>
    <mergeCell ref="A409:E409"/>
    <mergeCell ref="A410:E416"/>
    <mergeCell ref="A434:E435"/>
    <mergeCell ref="A436:E444"/>
    <mergeCell ref="A471:E472"/>
    <mergeCell ref="A473:E478"/>
    <mergeCell ref="A496:E497"/>
    <mergeCell ref="A498:E505"/>
    <mergeCell ref="A523:E524"/>
    <mergeCell ref="A525:E529"/>
    <mergeCell ref="A720:E721"/>
    <mergeCell ref="A543:E548"/>
    <mergeCell ref="A575:E576"/>
    <mergeCell ref="A577:E581"/>
    <mergeCell ref="A599:E600"/>
    <mergeCell ref="A601:E606"/>
    <mergeCell ref="A627:E628"/>
    <mergeCell ref="A629:E634"/>
    <mergeCell ref="A663:E664"/>
    <mergeCell ref="A665:E670"/>
    <mergeCell ref="A696:E697"/>
    <mergeCell ref="A698:E702"/>
    <mergeCell ref="A860:E861"/>
    <mergeCell ref="A722:E727"/>
    <mergeCell ref="A746:E747"/>
    <mergeCell ref="A748:E752"/>
    <mergeCell ref="A764:E765"/>
    <mergeCell ref="A766:E771"/>
    <mergeCell ref="A783:E784"/>
    <mergeCell ref="A785:E794"/>
    <mergeCell ref="A810:E811"/>
    <mergeCell ref="A812:E817"/>
    <mergeCell ref="A835:E836"/>
    <mergeCell ref="A837:E842"/>
    <mergeCell ref="A928:E933"/>
    <mergeCell ref="A948:E949"/>
    <mergeCell ref="A950:E955"/>
    <mergeCell ref="A862:E867"/>
    <mergeCell ref="A887:E888"/>
    <mergeCell ref="A889:E894"/>
    <mergeCell ref="A908:E909"/>
    <mergeCell ref="A910:E914"/>
    <mergeCell ref="A926:E927"/>
  </mergeCells>
  <pageMargins left="0.98425196850393704" right="0.98425196850393704" top="0.98425196850393704" bottom="0.98425196850393704" header="0.51181102362204722" footer="0.51181102362204722"/>
  <pageSetup paperSize="9" scale="92" firstPageNumber="3" orientation="portrait" useFirstPageNumber="1" r:id="rId1"/>
  <headerFooter>
    <oddHeader>&amp;C&amp;"Arial,Kurzíva"Příloha č. 1: Rozpočtové změny č. 320/11 - 354/11 schválené Radou Olomouckého kraje 24.6.2011</oddHeader>
    <oddFooter xml:space="preserve">&amp;L&amp;"Arial,Kurzíva"Zastupitelstvo OK 22.9.2011
4.1. - Rozpočet Olomouckého kraje 2011 - rozpočtové změny 
Příloha č.1: Rozpočtové změny č. 320/11 - 354/11 schválené Radou OK 24.6.2011&amp;R&amp;"Arial,Kurzíva"Strana &amp;P (celkem 94)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05"/>
  <sheetViews>
    <sheetView showGridLines="0" zoomScale="92" zoomScaleNormal="92" zoomScaleSheetLayoutView="92" workbookViewId="0"/>
  </sheetViews>
  <sheetFormatPr defaultRowHeight="12.75" x14ac:dyDescent="0.2"/>
  <cols>
    <col min="1" max="1" width="9.85546875" customWidth="1"/>
    <col min="2" max="2" width="13.140625" customWidth="1"/>
    <col min="3" max="3" width="8.28515625" customWidth="1"/>
    <col min="4" max="4" width="39.140625" customWidth="1"/>
    <col min="5" max="5" width="18.42578125" customWidth="1"/>
    <col min="7" max="7" width="13.42578125" customWidth="1"/>
    <col min="257" max="257" width="9.85546875" customWidth="1"/>
    <col min="258" max="258" width="13.140625" customWidth="1"/>
    <col min="259" max="259" width="8.28515625" customWidth="1"/>
    <col min="260" max="260" width="39.140625" customWidth="1"/>
    <col min="261" max="261" width="18.42578125" customWidth="1"/>
    <col min="263" max="263" width="13.42578125" customWidth="1"/>
    <col min="513" max="513" width="9.85546875" customWidth="1"/>
    <col min="514" max="514" width="13.140625" customWidth="1"/>
    <col min="515" max="515" width="8.28515625" customWidth="1"/>
    <col min="516" max="516" width="39.140625" customWidth="1"/>
    <col min="517" max="517" width="18.42578125" customWidth="1"/>
    <col min="519" max="519" width="13.42578125" customWidth="1"/>
    <col min="769" max="769" width="9.85546875" customWidth="1"/>
    <col min="770" max="770" width="13.140625" customWidth="1"/>
    <col min="771" max="771" width="8.28515625" customWidth="1"/>
    <col min="772" max="772" width="39.140625" customWidth="1"/>
    <col min="773" max="773" width="18.42578125" customWidth="1"/>
    <col min="775" max="775" width="13.42578125" customWidth="1"/>
    <col min="1025" max="1025" width="9.85546875" customWidth="1"/>
    <col min="1026" max="1026" width="13.140625" customWidth="1"/>
    <col min="1027" max="1027" width="8.28515625" customWidth="1"/>
    <col min="1028" max="1028" width="39.140625" customWidth="1"/>
    <col min="1029" max="1029" width="18.42578125" customWidth="1"/>
    <col min="1031" max="1031" width="13.42578125" customWidth="1"/>
    <col min="1281" max="1281" width="9.85546875" customWidth="1"/>
    <col min="1282" max="1282" width="13.140625" customWidth="1"/>
    <col min="1283" max="1283" width="8.28515625" customWidth="1"/>
    <col min="1284" max="1284" width="39.140625" customWidth="1"/>
    <col min="1285" max="1285" width="18.42578125" customWidth="1"/>
    <col min="1287" max="1287" width="13.42578125" customWidth="1"/>
    <col min="1537" max="1537" width="9.85546875" customWidth="1"/>
    <col min="1538" max="1538" width="13.140625" customWidth="1"/>
    <col min="1539" max="1539" width="8.28515625" customWidth="1"/>
    <col min="1540" max="1540" width="39.140625" customWidth="1"/>
    <col min="1541" max="1541" width="18.42578125" customWidth="1"/>
    <col min="1543" max="1543" width="13.42578125" customWidth="1"/>
    <col min="1793" max="1793" width="9.85546875" customWidth="1"/>
    <col min="1794" max="1794" width="13.140625" customWidth="1"/>
    <col min="1795" max="1795" width="8.28515625" customWidth="1"/>
    <col min="1796" max="1796" width="39.140625" customWidth="1"/>
    <col min="1797" max="1797" width="18.42578125" customWidth="1"/>
    <col min="1799" max="1799" width="13.42578125" customWidth="1"/>
    <col min="2049" max="2049" width="9.85546875" customWidth="1"/>
    <col min="2050" max="2050" width="13.140625" customWidth="1"/>
    <col min="2051" max="2051" width="8.28515625" customWidth="1"/>
    <col min="2052" max="2052" width="39.140625" customWidth="1"/>
    <col min="2053" max="2053" width="18.42578125" customWidth="1"/>
    <col min="2055" max="2055" width="13.42578125" customWidth="1"/>
    <col min="2305" max="2305" width="9.85546875" customWidth="1"/>
    <col min="2306" max="2306" width="13.140625" customWidth="1"/>
    <col min="2307" max="2307" width="8.28515625" customWidth="1"/>
    <col min="2308" max="2308" width="39.140625" customWidth="1"/>
    <col min="2309" max="2309" width="18.42578125" customWidth="1"/>
    <col min="2311" max="2311" width="13.42578125" customWidth="1"/>
    <col min="2561" max="2561" width="9.85546875" customWidth="1"/>
    <col min="2562" max="2562" width="13.140625" customWidth="1"/>
    <col min="2563" max="2563" width="8.28515625" customWidth="1"/>
    <col min="2564" max="2564" width="39.140625" customWidth="1"/>
    <col min="2565" max="2565" width="18.42578125" customWidth="1"/>
    <col min="2567" max="2567" width="13.42578125" customWidth="1"/>
    <col min="2817" max="2817" width="9.85546875" customWidth="1"/>
    <col min="2818" max="2818" width="13.140625" customWidth="1"/>
    <col min="2819" max="2819" width="8.28515625" customWidth="1"/>
    <col min="2820" max="2820" width="39.140625" customWidth="1"/>
    <col min="2821" max="2821" width="18.42578125" customWidth="1"/>
    <col min="2823" max="2823" width="13.42578125" customWidth="1"/>
    <col min="3073" max="3073" width="9.85546875" customWidth="1"/>
    <col min="3074" max="3074" width="13.140625" customWidth="1"/>
    <col min="3075" max="3075" width="8.28515625" customWidth="1"/>
    <col min="3076" max="3076" width="39.140625" customWidth="1"/>
    <col min="3077" max="3077" width="18.42578125" customWidth="1"/>
    <col min="3079" max="3079" width="13.42578125" customWidth="1"/>
    <col min="3329" max="3329" width="9.85546875" customWidth="1"/>
    <col min="3330" max="3330" width="13.140625" customWidth="1"/>
    <col min="3331" max="3331" width="8.28515625" customWidth="1"/>
    <col min="3332" max="3332" width="39.140625" customWidth="1"/>
    <col min="3333" max="3333" width="18.42578125" customWidth="1"/>
    <col min="3335" max="3335" width="13.42578125" customWidth="1"/>
    <col min="3585" max="3585" width="9.85546875" customWidth="1"/>
    <col min="3586" max="3586" width="13.140625" customWidth="1"/>
    <col min="3587" max="3587" width="8.28515625" customWidth="1"/>
    <col min="3588" max="3588" width="39.140625" customWidth="1"/>
    <col min="3589" max="3589" width="18.42578125" customWidth="1"/>
    <col min="3591" max="3591" width="13.42578125" customWidth="1"/>
    <col min="3841" max="3841" width="9.85546875" customWidth="1"/>
    <col min="3842" max="3842" width="13.140625" customWidth="1"/>
    <col min="3843" max="3843" width="8.28515625" customWidth="1"/>
    <col min="3844" max="3844" width="39.140625" customWidth="1"/>
    <col min="3845" max="3845" width="18.42578125" customWidth="1"/>
    <col min="3847" max="3847" width="13.42578125" customWidth="1"/>
    <col min="4097" max="4097" width="9.85546875" customWidth="1"/>
    <col min="4098" max="4098" width="13.140625" customWidth="1"/>
    <col min="4099" max="4099" width="8.28515625" customWidth="1"/>
    <col min="4100" max="4100" width="39.140625" customWidth="1"/>
    <col min="4101" max="4101" width="18.42578125" customWidth="1"/>
    <col min="4103" max="4103" width="13.42578125" customWidth="1"/>
    <col min="4353" max="4353" width="9.85546875" customWidth="1"/>
    <col min="4354" max="4354" width="13.140625" customWidth="1"/>
    <col min="4355" max="4355" width="8.28515625" customWidth="1"/>
    <col min="4356" max="4356" width="39.140625" customWidth="1"/>
    <col min="4357" max="4357" width="18.42578125" customWidth="1"/>
    <col min="4359" max="4359" width="13.42578125" customWidth="1"/>
    <col min="4609" max="4609" width="9.85546875" customWidth="1"/>
    <col min="4610" max="4610" width="13.140625" customWidth="1"/>
    <col min="4611" max="4611" width="8.28515625" customWidth="1"/>
    <col min="4612" max="4612" width="39.140625" customWidth="1"/>
    <col min="4613" max="4613" width="18.42578125" customWidth="1"/>
    <col min="4615" max="4615" width="13.42578125" customWidth="1"/>
    <col min="4865" max="4865" width="9.85546875" customWidth="1"/>
    <col min="4866" max="4866" width="13.140625" customWidth="1"/>
    <col min="4867" max="4867" width="8.28515625" customWidth="1"/>
    <col min="4868" max="4868" width="39.140625" customWidth="1"/>
    <col min="4869" max="4869" width="18.42578125" customWidth="1"/>
    <col min="4871" max="4871" width="13.42578125" customWidth="1"/>
    <col min="5121" max="5121" width="9.85546875" customWidth="1"/>
    <col min="5122" max="5122" width="13.140625" customWidth="1"/>
    <col min="5123" max="5123" width="8.28515625" customWidth="1"/>
    <col min="5124" max="5124" width="39.140625" customWidth="1"/>
    <col min="5125" max="5125" width="18.42578125" customWidth="1"/>
    <col min="5127" max="5127" width="13.42578125" customWidth="1"/>
    <col min="5377" max="5377" width="9.85546875" customWidth="1"/>
    <col min="5378" max="5378" width="13.140625" customWidth="1"/>
    <col min="5379" max="5379" width="8.28515625" customWidth="1"/>
    <col min="5380" max="5380" width="39.140625" customWidth="1"/>
    <col min="5381" max="5381" width="18.42578125" customWidth="1"/>
    <col min="5383" max="5383" width="13.42578125" customWidth="1"/>
    <col min="5633" max="5633" width="9.85546875" customWidth="1"/>
    <col min="5634" max="5634" width="13.140625" customWidth="1"/>
    <col min="5635" max="5635" width="8.28515625" customWidth="1"/>
    <col min="5636" max="5636" width="39.140625" customWidth="1"/>
    <col min="5637" max="5637" width="18.42578125" customWidth="1"/>
    <col min="5639" max="5639" width="13.42578125" customWidth="1"/>
    <col min="5889" max="5889" width="9.85546875" customWidth="1"/>
    <col min="5890" max="5890" width="13.140625" customWidth="1"/>
    <col min="5891" max="5891" width="8.28515625" customWidth="1"/>
    <col min="5892" max="5892" width="39.140625" customWidth="1"/>
    <col min="5893" max="5893" width="18.42578125" customWidth="1"/>
    <col min="5895" max="5895" width="13.42578125" customWidth="1"/>
    <col min="6145" max="6145" width="9.85546875" customWidth="1"/>
    <col min="6146" max="6146" width="13.140625" customWidth="1"/>
    <col min="6147" max="6147" width="8.28515625" customWidth="1"/>
    <col min="6148" max="6148" width="39.140625" customWidth="1"/>
    <col min="6149" max="6149" width="18.42578125" customWidth="1"/>
    <col min="6151" max="6151" width="13.42578125" customWidth="1"/>
    <col min="6401" max="6401" width="9.85546875" customWidth="1"/>
    <col min="6402" max="6402" width="13.140625" customWidth="1"/>
    <col min="6403" max="6403" width="8.28515625" customWidth="1"/>
    <col min="6404" max="6404" width="39.140625" customWidth="1"/>
    <col min="6405" max="6405" width="18.42578125" customWidth="1"/>
    <col min="6407" max="6407" width="13.42578125" customWidth="1"/>
    <col min="6657" max="6657" width="9.85546875" customWidth="1"/>
    <col min="6658" max="6658" width="13.140625" customWidth="1"/>
    <col min="6659" max="6659" width="8.28515625" customWidth="1"/>
    <col min="6660" max="6660" width="39.140625" customWidth="1"/>
    <col min="6661" max="6661" width="18.42578125" customWidth="1"/>
    <col min="6663" max="6663" width="13.42578125" customWidth="1"/>
    <col min="6913" max="6913" width="9.85546875" customWidth="1"/>
    <col min="6914" max="6914" width="13.140625" customWidth="1"/>
    <col min="6915" max="6915" width="8.28515625" customWidth="1"/>
    <col min="6916" max="6916" width="39.140625" customWidth="1"/>
    <col min="6917" max="6917" width="18.42578125" customWidth="1"/>
    <col min="6919" max="6919" width="13.42578125" customWidth="1"/>
    <col min="7169" max="7169" width="9.85546875" customWidth="1"/>
    <col min="7170" max="7170" width="13.140625" customWidth="1"/>
    <col min="7171" max="7171" width="8.28515625" customWidth="1"/>
    <col min="7172" max="7172" width="39.140625" customWidth="1"/>
    <col min="7173" max="7173" width="18.42578125" customWidth="1"/>
    <col min="7175" max="7175" width="13.42578125" customWidth="1"/>
    <col min="7425" max="7425" width="9.85546875" customWidth="1"/>
    <col min="7426" max="7426" width="13.140625" customWidth="1"/>
    <col min="7427" max="7427" width="8.28515625" customWidth="1"/>
    <col min="7428" max="7428" width="39.140625" customWidth="1"/>
    <col min="7429" max="7429" width="18.42578125" customWidth="1"/>
    <col min="7431" max="7431" width="13.42578125" customWidth="1"/>
    <col min="7681" max="7681" width="9.85546875" customWidth="1"/>
    <col min="7682" max="7682" width="13.140625" customWidth="1"/>
    <col min="7683" max="7683" width="8.28515625" customWidth="1"/>
    <col min="7684" max="7684" width="39.140625" customWidth="1"/>
    <col min="7685" max="7685" width="18.42578125" customWidth="1"/>
    <col min="7687" max="7687" width="13.42578125" customWidth="1"/>
    <col min="7937" max="7937" width="9.85546875" customWidth="1"/>
    <col min="7938" max="7938" width="13.140625" customWidth="1"/>
    <col min="7939" max="7939" width="8.28515625" customWidth="1"/>
    <col min="7940" max="7940" width="39.140625" customWidth="1"/>
    <col min="7941" max="7941" width="18.42578125" customWidth="1"/>
    <col min="7943" max="7943" width="13.42578125" customWidth="1"/>
    <col min="8193" max="8193" width="9.85546875" customWidth="1"/>
    <col min="8194" max="8194" width="13.140625" customWidth="1"/>
    <col min="8195" max="8195" width="8.28515625" customWidth="1"/>
    <col min="8196" max="8196" width="39.140625" customWidth="1"/>
    <col min="8197" max="8197" width="18.42578125" customWidth="1"/>
    <col min="8199" max="8199" width="13.42578125" customWidth="1"/>
    <col min="8449" max="8449" width="9.85546875" customWidth="1"/>
    <col min="8450" max="8450" width="13.140625" customWidth="1"/>
    <col min="8451" max="8451" width="8.28515625" customWidth="1"/>
    <col min="8452" max="8452" width="39.140625" customWidth="1"/>
    <col min="8453" max="8453" width="18.42578125" customWidth="1"/>
    <col min="8455" max="8455" width="13.42578125" customWidth="1"/>
    <col min="8705" max="8705" width="9.85546875" customWidth="1"/>
    <col min="8706" max="8706" width="13.140625" customWidth="1"/>
    <col min="8707" max="8707" width="8.28515625" customWidth="1"/>
    <col min="8708" max="8708" width="39.140625" customWidth="1"/>
    <col min="8709" max="8709" width="18.42578125" customWidth="1"/>
    <col min="8711" max="8711" width="13.42578125" customWidth="1"/>
    <col min="8961" max="8961" width="9.85546875" customWidth="1"/>
    <col min="8962" max="8962" width="13.140625" customWidth="1"/>
    <col min="8963" max="8963" width="8.28515625" customWidth="1"/>
    <col min="8964" max="8964" width="39.140625" customWidth="1"/>
    <col min="8965" max="8965" width="18.42578125" customWidth="1"/>
    <col min="8967" max="8967" width="13.42578125" customWidth="1"/>
    <col min="9217" max="9217" width="9.85546875" customWidth="1"/>
    <col min="9218" max="9218" width="13.140625" customWidth="1"/>
    <col min="9219" max="9219" width="8.28515625" customWidth="1"/>
    <col min="9220" max="9220" width="39.140625" customWidth="1"/>
    <col min="9221" max="9221" width="18.42578125" customWidth="1"/>
    <col min="9223" max="9223" width="13.42578125" customWidth="1"/>
    <col min="9473" max="9473" width="9.85546875" customWidth="1"/>
    <col min="9474" max="9474" width="13.140625" customWidth="1"/>
    <col min="9475" max="9475" width="8.28515625" customWidth="1"/>
    <col min="9476" max="9476" width="39.140625" customWidth="1"/>
    <col min="9477" max="9477" width="18.42578125" customWidth="1"/>
    <col min="9479" max="9479" width="13.42578125" customWidth="1"/>
    <col min="9729" max="9729" width="9.85546875" customWidth="1"/>
    <col min="9730" max="9730" width="13.140625" customWidth="1"/>
    <col min="9731" max="9731" width="8.28515625" customWidth="1"/>
    <col min="9732" max="9732" width="39.140625" customWidth="1"/>
    <col min="9733" max="9733" width="18.42578125" customWidth="1"/>
    <col min="9735" max="9735" width="13.42578125" customWidth="1"/>
    <col min="9985" max="9985" width="9.85546875" customWidth="1"/>
    <col min="9986" max="9986" width="13.140625" customWidth="1"/>
    <col min="9987" max="9987" width="8.28515625" customWidth="1"/>
    <col min="9988" max="9988" width="39.140625" customWidth="1"/>
    <col min="9989" max="9989" width="18.42578125" customWidth="1"/>
    <col min="9991" max="9991" width="13.42578125" customWidth="1"/>
    <col min="10241" max="10241" width="9.85546875" customWidth="1"/>
    <col min="10242" max="10242" width="13.140625" customWidth="1"/>
    <col min="10243" max="10243" width="8.28515625" customWidth="1"/>
    <col min="10244" max="10244" width="39.140625" customWidth="1"/>
    <col min="10245" max="10245" width="18.42578125" customWidth="1"/>
    <col min="10247" max="10247" width="13.42578125" customWidth="1"/>
    <col min="10497" max="10497" width="9.85546875" customWidth="1"/>
    <col min="10498" max="10498" width="13.140625" customWidth="1"/>
    <col min="10499" max="10499" width="8.28515625" customWidth="1"/>
    <col min="10500" max="10500" width="39.140625" customWidth="1"/>
    <col min="10501" max="10501" width="18.42578125" customWidth="1"/>
    <col min="10503" max="10503" width="13.42578125" customWidth="1"/>
    <col min="10753" max="10753" width="9.85546875" customWidth="1"/>
    <col min="10754" max="10754" width="13.140625" customWidth="1"/>
    <col min="10755" max="10755" width="8.28515625" customWidth="1"/>
    <col min="10756" max="10756" width="39.140625" customWidth="1"/>
    <col min="10757" max="10757" width="18.42578125" customWidth="1"/>
    <col min="10759" max="10759" width="13.42578125" customWidth="1"/>
    <col min="11009" max="11009" width="9.85546875" customWidth="1"/>
    <col min="11010" max="11010" width="13.140625" customWidth="1"/>
    <col min="11011" max="11011" width="8.28515625" customWidth="1"/>
    <col min="11012" max="11012" width="39.140625" customWidth="1"/>
    <col min="11013" max="11013" width="18.42578125" customWidth="1"/>
    <col min="11015" max="11015" width="13.42578125" customWidth="1"/>
    <col min="11265" max="11265" width="9.85546875" customWidth="1"/>
    <col min="11266" max="11266" width="13.140625" customWidth="1"/>
    <col min="11267" max="11267" width="8.28515625" customWidth="1"/>
    <col min="11268" max="11268" width="39.140625" customWidth="1"/>
    <col min="11269" max="11269" width="18.42578125" customWidth="1"/>
    <col min="11271" max="11271" width="13.42578125" customWidth="1"/>
    <col min="11521" max="11521" width="9.85546875" customWidth="1"/>
    <col min="11522" max="11522" width="13.140625" customWidth="1"/>
    <col min="11523" max="11523" width="8.28515625" customWidth="1"/>
    <col min="11524" max="11524" width="39.140625" customWidth="1"/>
    <col min="11525" max="11525" width="18.42578125" customWidth="1"/>
    <col min="11527" max="11527" width="13.42578125" customWidth="1"/>
    <col min="11777" max="11777" width="9.85546875" customWidth="1"/>
    <col min="11778" max="11778" width="13.140625" customWidth="1"/>
    <col min="11779" max="11779" width="8.28515625" customWidth="1"/>
    <col min="11780" max="11780" width="39.140625" customWidth="1"/>
    <col min="11781" max="11781" width="18.42578125" customWidth="1"/>
    <col min="11783" max="11783" width="13.42578125" customWidth="1"/>
    <col min="12033" max="12033" width="9.85546875" customWidth="1"/>
    <col min="12034" max="12034" width="13.140625" customWidth="1"/>
    <col min="12035" max="12035" width="8.28515625" customWidth="1"/>
    <col min="12036" max="12036" width="39.140625" customWidth="1"/>
    <col min="12037" max="12037" width="18.42578125" customWidth="1"/>
    <col min="12039" max="12039" width="13.42578125" customWidth="1"/>
    <col min="12289" max="12289" width="9.85546875" customWidth="1"/>
    <col min="12290" max="12290" width="13.140625" customWidth="1"/>
    <col min="12291" max="12291" width="8.28515625" customWidth="1"/>
    <col min="12292" max="12292" width="39.140625" customWidth="1"/>
    <col min="12293" max="12293" width="18.42578125" customWidth="1"/>
    <col min="12295" max="12295" width="13.42578125" customWidth="1"/>
    <col min="12545" max="12545" width="9.85546875" customWidth="1"/>
    <col min="12546" max="12546" width="13.140625" customWidth="1"/>
    <col min="12547" max="12547" width="8.28515625" customWidth="1"/>
    <col min="12548" max="12548" width="39.140625" customWidth="1"/>
    <col min="12549" max="12549" width="18.42578125" customWidth="1"/>
    <col min="12551" max="12551" width="13.42578125" customWidth="1"/>
    <col min="12801" max="12801" width="9.85546875" customWidth="1"/>
    <col min="12802" max="12802" width="13.140625" customWidth="1"/>
    <col min="12803" max="12803" width="8.28515625" customWidth="1"/>
    <col min="12804" max="12804" width="39.140625" customWidth="1"/>
    <col min="12805" max="12805" width="18.42578125" customWidth="1"/>
    <col min="12807" max="12807" width="13.42578125" customWidth="1"/>
    <col min="13057" max="13057" width="9.85546875" customWidth="1"/>
    <col min="13058" max="13058" width="13.140625" customWidth="1"/>
    <col min="13059" max="13059" width="8.28515625" customWidth="1"/>
    <col min="13060" max="13060" width="39.140625" customWidth="1"/>
    <col min="13061" max="13061" width="18.42578125" customWidth="1"/>
    <col min="13063" max="13063" width="13.42578125" customWidth="1"/>
    <col min="13313" max="13313" width="9.85546875" customWidth="1"/>
    <col min="13314" max="13314" width="13.140625" customWidth="1"/>
    <col min="13315" max="13315" width="8.28515625" customWidth="1"/>
    <col min="13316" max="13316" width="39.140625" customWidth="1"/>
    <col min="13317" max="13317" width="18.42578125" customWidth="1"/>
    <col min="13319" max="13319" width="13.42578125" customWidth="1"/>
    <col min="13569" max="13569" width="9.85546875" customWidth="1"/>
    <col min="13570" max="13570" width="13.140625" customWidth="1"/>
    <col min="13571" max="13571" width="8.28515625" customWidth="1"/>
    <col min="13572" max="13572" width="39.140625" customWidth="1"/>
    <col min="13573" max="13573" width="18.42578125" customWidth="1"/>
    <col min="13575" max="13575" width="13.42578125" customWidth="1"/>
    <col min="13825" max="13825" width="9.85546875" customWidth="1"/>
    <col min="13826" max="13826" width="13.140625" customWidth="1"/>
    <col min="13827" max="13827" width="8.28515625" customWidth="1"/>
    <col min="13828" max="13828" width="39.140625" customWidth="1"/>
    <col min="13829" max="13829" width="18.42578125" customWidth="1"/>
    <col min="13831" max="13831" width="13.42578125" customWidth="1"/>
    <col min="14081" max="14081" width="9.85546875" customWidth="1"/>
    <col min="14082" max="14082" width="13.140625" customWidth="1"/>
    <col min="14083" max="14083" width="8.28515625" customWidth="1"/>
    <col min="14084" max="14084" width="39.140625" customWidth="1"/>
    <col min="14085" max="14085" width="18.42578125" customWidth="1"/>
    <col min="14087" max="14087" width="13.42578125" customWidth="1"/>
    <col min="14337" max="14337" width="9.85546875" customWidth="1"/>
    <col min="14338" max="14338" width="13.140625" customWidth="1"/>
    <col min="14339" max="14339" width="8.28515625" customWidth="1"/>
    <col min="14340" max="14340" width="39.140625" customWidth="1"/>
    <col min="14341" max="14341" width="18.42578125" customWidth="1"/>
    <col min="14343" max="14343" width="13.42578125" customWidth="1"/>
    <col min="14593" max="14593" width="9.85546875" customWidth="1"/>
    <col min="14594" max="14594" width="13.140625" customWidth="1"/>
    <col min="14595" max="14595" width="8.28515625" customWidth="1"/>
    <col min="14596" max="14596" width="39.140625" customWidth="1"/>
    <col min="14597" max="14597" width="18.42578125" customWidth="1"/>
    <col min="14599" max="14599" width="13.42578125" customWidth="1"/>
    <col min="14849" max="14849" width="9.85546875" customWidth="1"/>
    <col min="14850" max="14850" width="13.140625" customWidth="1"/>
    <col min="14851" max="14851" width="8.28515625" customWidth="1"/>
    <col min="14852" max="14852" width="39.140625" customWidth="1"/>
    <col min="14853" max="14853" width="18.42578125" customWidth="1"/>
    <col min="14855" max="14855" width="13.42578125" customWidth="1"/>
    <col min="15105" max="15105" width="9.85546875" customWidth="1"/>
    <col min="15106" max="15106" width="13.140625" customWidth="1"/>
    <col min="15107" max="15107" width="8.28515625" customWidth="1"/>
    <col min="15108" max="15108" width="39.140625" customWidth="1"/>
    <col min="15109" max="15109" width="18.42578125" customWidth="1"/>
    <col min="15111" max="15111" width="13.42578125" customWidth="1"/>
    <col min="15361" max="15361" width="9.85546875" customWidth="1"/>
    <col min="15362" max="15362" width="13.140625" customWidth="1"/>
    <col min="15363" max="15363" width="8.28515625" customWidth="1"/>
    <col min="15364" max="15364" width="39.140625" customWidth="1"/>
    <col min="15365" max="15365" width="18.42578125" customWidth="1"/>
    <col min="15367" max="15367" width="13.42578125" customWidth="1"/>
    <col min="15617" max="15617" width="9.85546875" customWidth="1"/>
    <col min="15618" max="15618" width="13.140625" customWidth="1"/>
    <col min="15619" max="15619" width="8.28515625" customWidth="1"/>
    <col min="15620" max="15620" width="39.140625" customWidth="1"/>
    <col min="15621" max="15621" width="18.42578125" customWidth="1"/>
    <col min="15623" max="15623" width="13.42578125" customWidth="1"/>
    <col min="15873" max="15873" width="9.85546875" customWidth="1"/>
    <col min="15874" max="15874" width="13.140625" customWidth="1"/>
    <col min="15875" max="15875" width="8.28515625" customWidth="1"/>
    <col min="15876" max="15876" width="39.140625" customWidth="1"/>
    <col min="15877" max="15877" width="18.42578125" customWidth="1"/>
    <col min="15879" max="15879" width="13.42578125" customWidth="1"/>
    <col min="16129" max="16129" width="9.85546875" customWidth="1"/>
    <col min="16130" max="16130" width="13.140625" customWidth="1"/>
    <col min="16131" max="16131" width="8.28515625" customWidth="1"/>
    <col min="16132" max="16132" width="39.140625" customWidth="1"/>
    <col min="16133" max="16133" width="18.42578125" customWidth="1"/>
    <col min="16135" max="16135" width="13.42578125" customWidth="1"/>
  </cols>
  <sheetData>
    <row r="1" spans="1:5" ht="15" customHeight="1" x14ac:dyDescent="0.25">
      <c r="A1" s="1" t="s">
        <v>180</v>
      </c>
    </row>
    <row r="2" spans="1:5" ht="15" customHeight="1" x14ac:dyDescent="0.2">
      <c r="A2" s="257" t="s">
        <v>1</v>
      </c>
      <c r="B2" s="257"/>
      <c r="C2" s="257"/>
      <c r="D2" s="257"/>
      <c r="E2" s="257"/>
    </row>
    <row r="3" spans="1:5" ht="15" customHeight="1" x14ac:dyDescent="0.2">
      <c r="A3" s="257" t="s">
        <v>2</v>
      </c>
      <c r="B3" s="257"/>
      <c r="C3" s="257"/>
      <c r="D3" s="257"/>
      <c r="E3" s="257"/>
    </row>
    <row r="4" spans="1:5" ht="15" customHeight="1" x14ac:dyDescent="0.2">
      <c r="A4" s="254" t="s">
        <v>181</v>
      </c>
      <c r="B4" s="254"/>
      <c r="C4" s="254"/>
      <c r="D4" s="254"/>
      <c r="E4" s="254"/>
    </row>
    <row r="5" spans="1:5" ht="15" customHeight="1" x14ac:dyDescent="0.2">
      <c r="A5" s="254"/>
      <c r="B5" s="254"/>
      <c r="C5" s="254"/>
      <c r="D5" s="254"/>
      <c r="E5" s="254"/>
    </row>
    <row r="6" spans="1:5" ht="15" customHeight="1" x14ac:dyDescent="0.2">
      <c r="A6" s="254"/>
      <c r="B6" s="254"/>
      <c r="C6" s="254"/>
      <c r="D6" s="254"/>
      <c r="E6" s="254"/>
    </row>
    <row r="7" spans="1:5" ht="15" customHeight="1" x14ac:dyDescent="0.2">
      <c r="A7" s="254"/>
      <c r="B7" s="254"/>
      <c r="C7" s="254"/>
      <c r="D7" s="254"/>
      <c r="E7" s="254"/>
    </row>
    <row r="8" spans="1:5" ht="15" customHeight="1" x14ac:dyDescent="0.2">
      <c r="A8" s="254"/>
      <c r="B8" s="254"/>
      <c r="C8" s="254"/>
      <c r="D8" s="254"/>
      <c r="E8" s="254"/>
    </row>
    <row r="9" spans="1:5" ht="15" customHeight="1" x14ac:dyDescent="0.2">
      <c r="A9" s="142"/>
      <c r="B9" s="142"/>
      <c r="C9" s="142"/>
      <c r="D9" s="142"/>
      <c r="E9" s="142"/>
    </row>
    <row r="10" spans="1:5" ht="15" customHeight="1" x14ac:dyDescent="0.25">
      <c r="A10" s="34" t="s">
        <v>4</v>
      </c>
      <c r="B10" s="35"/>
      <c r="C10" s="35"/>
      <c r="D10" s="35"/>
      <c r="E10" s="35"/>
    </row>
    <row r="11" spans="1:5" ht="15" customHeight="1" x14ac:dyDescent="0.2">
      <c r="A11" s="6" t="s">
        <v>5</v>
      </c>
      <c r="B11" s="35"/>
      <c r="C11" s="35"/>
      <c r="D11" s="35"/>
      <c r="E11" s="36" t="s">
        <v>6</v>
      </c>
    </row>
    <row r="12" spans="1:5" ht="15" customHeight="1" x14ac:dyDescent="0.25">
      <c r="A12" s="143"/>
      <c r="B12" s="4"/>
      <c r="C12" s="5"/>
      <c r="D12" s="5"/>
      <c r="E12" s="8"/>
    </row>
    <row r="13" spans="1:5" ht="15" customHeight="1" x14ac:dyDescent="0.2">
      <c r="A13" s="9" t="s">
        <v>7</v>
      </c>
      <c r="B13" s="9" t="s">
        <v>8</v>
      </c>
      <c r="C13" s="9" t="s">
        <v>9</v>
      </c>
      <c r="D13" s="10" t="s">
        <v>10</v>
      </c>
      <c r="E13" s="11" t="s">
        <v>11</v>
      </c>
    </row>
    <row r="14" spans="1:5" ht="15" customHeight="1" x14ac:dyDescent="0.2">
      <c r="A14" s="144">
        <v>98278</v>
      </c>
      <c r="B14" s="38">
        <v>90000000000</v>
      </c>
      <c r="C14" s="145"/>
      <c r="D14" s="40" t="s">
        <v>20</v>
      </c>
      <c r="E14" s="41">
        <v>7088</v>
      </c>
    </row>
    <row r="15" spans="1:5" ht="15" customHeight="1" x14ac:dyDescent="0.2">
      <c r="A15" s="146"/>
      <c r="B15" s="38"/>
      <c r="C15" s="18" t="s">
        <v>13</v>
      </c>
      <c r="D15" s="19"/>
      <c r="E15" s="20">
        <f>SUM(E14:E14)</f>
        <v>7088</v>
      </c>
    </row>
    <row r="16" spans="1:5" ht="15" customHeight="1" x14ac:dyDescent="0.25">
      <c r="A16" s="43"/>
      <c r="B16" s="44"/>
      <c r="C16" s="44"/>
      <c r="D16" s="44"/>
      <c r="E16" s="44"/>
    </row>
    <row r="17" spans="1:5" ht="15" customHeight="1" x14ac:dyDescent="0.25">
      <c r="A17" s="34" t="s">
        <v>14</v>
      </c>
      <c r="B17" s="35"/>
      <c r="C17" s="35"/>
    </row>
    <row r="18" spans="1:5" ht="15" customHeight="1" x14ac:dyDescent="0.2">
      <c r="A18" s="6" t="s">
        <v>21</v>
      </c>
      <c r="B18" s="5"/>
      <c r="C18" s="5"/>
      <c r="D18" s="5"/>
      <c r="E18" s="7" t="s">
        <v>22</v>
      </c>
    </row>
    <row r="19" spans="1:5" ht="15" customHeight="1" x14ac:dyDescent="0.2">
      <c r="A19" s="147"/>
      <c r="B19" s="46"/>
      <c r="C19" s="35"/>
      <c r="D19" s="44"/>
      <c r="E19" s="47"/>
    </row>
    <row r="20" spans="1:5" ht="15" customHeight="1" x14ac:dyDescent="0.2">
      <c r="A20" s="24" t="s">
        <v>7</v>
      </c>
      <c r="B20" s="24" t="s">
        <v>8</v>
      </c>
      <c r="C20" s="24" t="s">
        <v>9</v>
      </c>
      <c r="D20" s="48" t="s">
        <v>10</v>
      </c>
      <c r="E20" s="11" t="s">
        <v>11</v>
      </c>
    </row>
    <row r="21" spans="1:5" ht="15" customHeight="1" x14ac:dyDescent="0.2">
      <c r="A21" s="144">
        <v>98278</v>
      </c>
      <c r="B21" s="148">
        <v>30102000000</v>
      </c>
      <c r="C21" s="145">
        <v>3769</v>
      </c>
      <c r="D21" s="49" t="s">
        <v>23</v>
      </c>
      <c r="E21" s="41">
        <v>7088</v>
      </c>
    </row>
    <row r="22" spans="1:5" ht="15" customHeight="1" x14ac:dyDescent="0.2">
      <c r="A22" s="149"/>
      <c r="B22" s="51"/>
      <c r="C22" s="52" t="s">
        <v>13</v>
      </c>
      <c r="D22" s="53"/>
      <c r="E22" s="54">
        <f>SUM(E21:E21)</f>
        <v>7088</v>
      </c>
    </row>
    <row r="23" spans="1:5" ht="15" customHeight="1" x14ac:dyDescent="0.2">
      <c r="A23" s="150"/>
      <c r="B23" s="35"/>
      <c r="C23" s="122"/>
      <c r="D23" s="125"/>
      <c r="E23" s="126"/>
    </row>
    <row r="24" spans="1:5" ht="15" customHeight="1" x14ac:dyDescent="0.2"/>
    <row r="25" spans="1:5" ht="15" customHeight="1" x14ac:dyDescent="0.25">
      <c r="A25" s="1" t="s">
        <v>182</v>
      </c>
    </row>
    <row r="26" spans="1:5" ht="15" customHeight="1" x14ac:dyDescent="0.2">
      <c r="A26" s="258" t="s">
        <v>1</v>
      </c>
      <c r="B26" s="258"/>
      <c r="C26" s="258"/>
      <c r="D26" s="258"/>
      <c r="E26" s="258"/>
    </row>
    <row r="27" spans="1:5" ht="15" customHeight="1" x14ac:dyDescent="0.2">
      <c r="A27" s="257" t="s">
        <v>70</v>
      </c>
      <c r="B27" s="257"/>
      <c r="C27" s="257"/>
      <c r="D27" s="257"/>
      <c r="E27" s="257"/>
    </row>
    <row r="28" spans="1:5" ht="15" customHeight="1" x14ac:dyDescent="0.2">
      <c r="A28" s="254" t="s">
        <v>183</v>
      </c>
      <c r="B28" s="254"/>
      <c r="C28" s="254"/>
      <c r="D28" s="254"/>
      <c r="E28" s="254"/>
    </row>
    <row r="29" spans="1:5" ht="15" customHeight="1" x14ac:dyDescent="0.2">
      <c r="A29" s="254"/>
      <c r="B29" s="254"/>
      <c r="C29" s="254"/>
      <c r="D29" s="254"/>
      <c r="E29" s="254"/>
    </row>
    <row r="30" spans="1:5" ht="15" customHeight="1" x14ac:dyDescent="0.2">
      <c r="A30" s="254"/>
      <c r="B30" s="254"/>
      <c r="C30" s="254"/>
      <c r="D30" s="254"/>
      <c r="E30" s="254"/>
    </row>
    <row r="31" spans="1:5" ht="15" customHeight="1" x14ac:dyDescent="0.2">
      <c r="A31" s="254"/>
      <c r="B31" s="254"/>
      <c r="C31" s="254"/>
      <c r="D31" s="254"/>
      <c r="E31" s="254"/>
    </row>
    <row r="32" spans="1:5" ht="15" customHeight="1" x14ac:dyDescent="0.2">
      <c r="A32" s="254"/>
      <c r="B32" s="254"/>
      <c r="C32" s="254"/>
      <c r="D32" s="254"/>
      <c r="E32" s="254"/>
    </row>
    <row r="33" spans="1:5" ht="15" customHeight="1" x14ac:dyDescent="0.2">
      <c r="A33" s="254"/>
      <c r="B33" s="254"/>
      <c r="C33" s="254"/>
      <c r="D33" s="254"/>
      <c r="E33" s="254"/>
    </row>
    <row r="34" spans="1:5" ht="15" customHeight="1" x14ac:dyDescent="0.2">
      <c r="A34" s="254"/>
      <c r="B34" s="254"/>
      <c r="C34" s="254"/>
      <c r="D34" s="254"/>
      <c r="E34" s="254"/>
    </row>
    <row r="35" spans="1:5" ht="15" customHeight="1" x14ac:dyDescent="0.2">
      <c r="A35" s="2"/>
      <c r="B35" s="2"/>
      <c r="C35" s="2"/>
      <c r="D35" s="2"/>
      <c r="E35" s="2"/>
    </row>
    <row r="36" spans="1:5" ht="15" customHeight="1" x14ac:dyDescent="0.25">
      <c r="A36" s="34" t="s">
        <v>4</v>
      </c>
      <c r="B36" s="5"/>
      <c r="C36" s="5"/>
      <c r="D36" s="5"/>
      <c r="E36" s="5"/>
    </row>
    <row r="37" spans="1:5" ht="15" customHeight="1" x14ac:dyDescent="0.2">
      <c r="A37" s="69" t="s">
        <v>72</v>
      </c>
      <c r="B37" s="5"/>
      <c r="C37" s="5"/>
      <c r="D37" s="5"/>
      <c r="E37" s="7" t="s">
        <v>184</v>
      </c>
    </row>
    <row r="38" spans="1:5" ht="15" customHeight="1" x14ac:dyDescent="0.25">
      <c r="A38" s="4"/>
      <c r="B38" s="21"/>
      <c r="C38" s="5"/>
      <c r="D38" s="5"/>
      <c r="E38" s="8"/>
    </row>
    <row r="39" spans="1:5" ht="15" customHeight="1" x14ac:dyDescent="0.2">
      <c r="A39" s="9" t="s">
        <v>7</v>
      </c>
      <c r="B39" s="24" t="s">
        <v>8</v>
      </c>
      <c r="C39" s="9" t="s">
        <v>9</v>
      </c>
      <c r="D39" s="10" t="s">
        <v>10</v>
      </c>
      <c r="E39" s="11" t="s">
        <v>11</v>
      </c>
    </row>
    <row r="40" spans="1:5" ht="15" customHeight="1" x14ac:dyDescent="0.2">
      <c r="A40" s="70">
        <v>32533006</v>
      </c>
      <c r="B40" s="71">
        <v>50000000000</v>
      </c>
      <c r="C40" s="57"/>
      <c r="D40" s="93" t="s">
        <v>74</v>
      </c>
      <c r="E40" s="72">
        <v>12705724.050000001</v>
      </c>
    </row>
    <row r="41" spans="1:5" ht="15" customHeight="1" x14ac:dyDescent="0.2">
      <c r="A41" s="70">
        <v>32133006</v>
      </c>
      <c r="B41" s="71">
        <v>50000000000</v>
      </c>
      <c r="C41" s="57"/>
      <c r="D41" s="93" t="s">
        <v>74</v>
      </c>
      <c r="E41" s="72">
        <v>2242186.73</v>
      </c>
    </row>
    <row r="42" spans="1:5" ht="15" customHeight="1" x14ac:dyDescent="0.2">
      <c r="A42" s="55"/>
      <c r="B42" s="37"/>
      <c r="C42" s="18" t="s">
        <v>13</v>
      </c>
      <c r="D42" s="19"/>
      <c r="E42" s="20">
        <f>SUM(E40:E41)</f>
        <v>14947910.780000001</v>
      </c>
    </row>
    <row r="43" spans="1:5" ht="15" customHeight="1" x14ac:dyDescent="0.2">
      <c r="A43" s="21"/>
      <c r="B43" s="73"/>
      <c r="C43" s="74"/>
      <c r="D43" s="5"/>
      <c r="E43" s="75"/>
    </row>
    <row r="44" spans="1:5" ht="15" customHeight="1" x14ac:dyDescent="0.25">
      <c r="A44" s="4" t="s">
        <v>14</v>
      </c>
      <c r="B44" s="5"/>
      <c r="C44" s="5"/>
      <c r="D44" s="5"/>
      <c r="E44" s="21"/>
    </row>
    <row r="45" spans="1:5" ht="15" customHeight="1" x14ac:dyDescent="0.2">
      <c r="A45" s="69" t="s">
        <v>72</v>
      </c>
      <c r="B45" s="5"/>
      <c r="C45" s="5"/>
      <c r="D45" s="5"/>
      <c r="E45" s="7" t="s">
        <v>184</v>
      </c>
    </row>
    <row r="46" spans="1:5" ht="15" customHeight="1" x14ac:dyDescent="0.2">
      <c r="A46" s="21"/>
      <c r="B46" s="22"/>
      <c r="C46" s="5"/>
      <c r="E46" s="23"/>
    </row>
    <row r="47" spans="1:5" ht="15" customHeight="1" x14ac:dyDescent="0.2">
      <c r="A47" s="9" t="s">
        <v>7</v>
      </c>
      <c r="B47" s="9" t="s">
        <v>8</v>
      </c>
      <c r="C47" s="9" t="s">
        <v>9</v>
      </c>
      <c r="D47" s="9" t="s">
        <v>10</v>
      </c>
      <c r="E47" s="11" t="s">
        <v>11</v>
      </c>
    </row>
    <row r="48" spans="1:5" ht="15" customHeight="1" x14ac:dyDescent="0.2">
      <c r="A48" s="70">
        <v>32133006</v>
      </c>
      <c r="B48" s="71">
        <v>50000000000</v>
      </c>
      <c r="C48" s="57">
        <v>3299</v>
      </c>
      <c r="D48" s="76" t="s">
        <v>75</v>
      </c>
      <c r="E48" s="94">
        <v>152997.27000000002</v>
      </c>
    </row>
    <row r="49" spans="1:5" ht="15" customHeight="1" x14ac:dyDescent="0.2">
      <c r="A49" s="70">
        <v>32133006</v>
      </c>
      <c r="B49" s="71">
        <v>50000001516</v>
      </c>
      <c r="C49" s="57">
        <v>3299</v>
      </c>
      <c r="D49" s="76" t="s">
        <v>75</v>
      </c>
      <c r="E49" s="94">
        <v>25750.49000000002</v>
      </c>
    </row>
    <row r="50" spans="1:5" ht="15" customHeight="1" x14ac:dyDescent="0.2">
      <c r="A50" s="70">
        <v>32133006</v>
      </c>
      <c r="B50" s="71">
        <v>50000001539</v>
      </c>
      <c r="C50" s="57">
        <v>3299</v>
      </c>
      <c r="D50" s="76" t="s">
        <v>75</v>
      </c>
      <c r="E50" s="94">
        <v>14646.89</v>
      </c>
    </row>
    <row r="51" spans="1:5" ht="15" customHeight="1" x14ac:dyDescent="0.2">
      <c r="A51" s="70">
        <v>32133006</v>
      </c>
      <c r="B51" s="71">
        <v>50000000000</v>
      </c>
      <c r="C51" s="57">
        <v>3299</v>
      </c>
      <c r="D51" s="28" t="s">
        <v>76</v>
      </c>
      <c r="E51" s="94">
        <v>132044.64000000001</v>
      </c>
    </row>
    <row r="52" spans="1:5" ht="15" customHeight="1" x14ac:dyDescent="0.2">
      <c r="A52" s="70">
        <v>32133006</v>
      </c>
      <c r="B52" s="71">
        <v>50000002220</v>
      </c>
      <c r="C52" s="57">
        <v>3299</v>
      </c>
      <c r="D52" s="28" t="s">
        <v>76</v>
      </c>
      <c r="E52" s="94">
        <v>52750.429999999993</v>
      </c>
    </row>
    <row r="53" spans="1:5" ht="15" customHeight="1" x14ac:dyDescent="0.2">
      <c r="A53" s="70">
        <v>32133006</v>
      </c>
      <c r="B53" s="71">
        <v>50000000000</v>
      </c>
      <c r="C53" s="57">
        <v>3299</v>
      </c>
      <c r="D53" s="28" t="s">
        <v>77</v>
      </c>
      <c r="E53" s="94">
        <v>92314.13</v>
      </c>
    </row>
    <row r="54" spans="1:5" ht="15" customHeight="1" x14ac:dyDescent="0.2">
      <c r="A54" s="70">
        <v>32133006</v>
      </c>
      <c r="B54" s="71">
        <v>50000002256</v>
      </c>
      <c r="C54" s="57">
        <v>3299</v>
      </c>
      <c r="D54" s="28" t="s">
        <v>77</v>
      </c>
      <c r="E54" s="94">
        <v>52499.130000000005</v>
      </c>
    </row>
    <row r="55" spans="1:5" ht="15" customHeight="1" x14ac:dyDescent="0.2">
      <c r="A55" s="70">
        <v>32133006</v>
      </c>
      <c r="B55" s="71">
        <v>50000000000</v>
      </c>
      <c r="C55" s="57">
        <v>3299</v>
      </c>
      <c r="D55" s="28" t="s">
        <v>77</v>
      </c>
      <c r="E55" s="94">
        <v>15509.309999999998</v>
      </c>
    </row>
    <row r="56" spans="1:5" ht="15" customHeight="1" x14ac:dyDescent="0.2">
      <c r="A56" s="70">
        <v>32133006</v>
      </c>
      <c r="B56" s="71">
        <v>50000008163</v>
      </c>
      <c r="C56" s="57">
        <v>3299</v>
      </c>
      <c r="D56" s="133" t="s">
        <v>125</v>
      </c>
      <c r="E56" s="94">
        <v>18407.28</v>
      </c>
    </row>
    <row r="57" spans="1:5" ht="15" customHeight="1" x14ac:dyDescent="0.2">
      <c r="A57" s="70">
        <v>32133006</v>
      </c>
      <c r="B57" s="71">
        <v>50000008357</v>
      </c>
      <c r="C57" s="57">
        <v>3299</v>
      </c>
      <c r="D57" s="133" t="s">
        <v>125</v>
      </c>
      <c r="E57" s="94">
        <v>87116.69</v>
      </c>
    </row>
    <row r="58" spans="1:5" ht="15" customHeight="1" x14ac:dyDescent="0.2">
      <c r="A58" s="70">
        <v>32133006</v>
      </c>
      <c r="B58" s="71">
        <v>50000008383</v>
      </c>
      <c r="C58" s="57">
        <v>3299</v>
      </c>
      <c r="D58" s="133" t="s">
        <v>125</v>
      </c>
      <c r="E58" s="94">
        <v>74074.579999999958</v>
      </c>
    </row>
    <row r="59" spans="1:5" ht="15" customHeight="1" x14ac:dyDescent="0.2">
      <c r="A59" s="70">
        <v>32133006</v>
      </c>
      <c r="B59" s="71">
        <v>50000008400</v>
      </c>
      <c r="C59" s="57">
        <v>3299</v>
      </c>
      <c r="D59" s="133" t="s">
        <v>125</v>
      </c>
      <c r="E59" s="94">
        <v>33203.350000000006</v>
      </c>
    </row>
    <row r="60" spans="1:5" ht="15" customHeight="1" x14ac:dyDescent="0.2">
      <c r="A60" s="70">
        <v>32133006</v>
      </c>
      <c r="B60" s="71">
        <v>50000008400</v>
      </c>
      <c r="C60" s="57">
        <v>3299</v>
      </c>
      <c r="D60" s="133" t="s">
        <v>125</v>
      </c>
      <c r="E60" s="94">
        <v>31504.619999999995</v>
      </c>
    </row>
    <row r="61" spans="1:5" ht="15" customHeight="1" x14ac:dyDescent="0.2">
      <c r="A61" s="70">
        <v>32133006</v>
      </c>
      <c r="B61" s="71">
        <v>50000001014</v>
      </c>
      <c r="C61" s="57">
        <v>3299</v>
      </c>
      <c r="D61" s="78" t="s">
        <v>78</v>
      </c>
      <c r="E61" s="94">
        <v>214187.92999999993</v>
      </c>
    </row>
    <row r="62" spans="1:5" ht="15" customHeight="1" x14ac:dyDescent="0.2">
      <c r="A62" s="70">
        <v>32133006</v>
      </c>
      <c r="B62" s="71">
        <v>50000001035</v>
      </c>
      <c r="C62" s="57">
        <v>3299</v>
      </c>
      <c r="D62" s="78" t="s">
        <v>78</v>
      </c>
      <c r="E62" s="94">
        <v>51273.679999999993</v>
      </c>
    </row>
    <row r="63" spans="1:5" ht="15" customHeight="1" x14ac:dyDescent="0.2">
      <c r="A63" s="70">
        <v>32133006</v>
      </c>
      <c r="B63" s="71">
        <v>50000001040</v>
      </c>
      <c r="C63" s="57">
        <v>3299</v>
      </c>
      <c r="D63" s="78" t="s">
        <v>78</v>
      </c>
      <c r="E63" s="94">
        <v>51091.489999999991</v>
      </c>
    </row>
    <row r="64" spans="1:5" ht="15" customHeight="1" x14ac:dyDescent="0.2">
      <c r="A64" s="70">
        <v>32133006</v>
      </c>
      <c r="B64" s="71">
        <v>50000001041</v>
      </c>
      <c r="C64" s="57">
        <v>3299</v>
      </c>
      <c r="D64" s="78" t="s">
        <v>78</v>
      </c>
      <c r="E64" s="94">
        <v>214901.82000000007</v>
      </c>
    </row>
    <row r="65" spans="1:5" ht="15" customHeight="1" x14ac:dyDescent="0.2">
      <c r="A65" s="70">
        <v>32133006</v>
      </c>
      <c r="B65" s="71">
        <v>50000001041</v>
      </c>
      <c r="C65" s="57">
        <v>3299</v>
      </c>
      <c r="D65" s="78" t="s">
        <v>78</v>
      </c>
      <c r="E65" s="94">
        <v>97039.789999999921</v>
      </c>
    </row>
    <row r="66" spans="1:5" ht="15" customHeight="1" x14ac:dyDescent="0.2">
      <c r="A66" s="70">
        <v>32133006</v>
      </c>
      <c r="B66" s="71">
        <v>50000001108</v>
      </c>
      <c r="C66" s="57">
        <v>3299</v>
      </c>
      <c r="D66" s="78" t="s">
        <v>78</v>
      </c>
      <c r="E66" s="94">
        <v>46946.969999999972</v>
      </c>
    </row>
    <row r="67" spans="1:5" ht="15" customHeight="1" x14ac:dyDescent="0.2">
      <c r="A67" s="70">
        <v>32133006</v>
      </c>
      <c r="B67" s="71">
        <v>50000001127</v>
      </c>
      <c r="C67" s="57">
        <v>3299</v>
      </c>
      <c r="D67" s="78" t="s">
        <v>78</v>
      </c>
      <c r="E67" s="94">
        <v>102048.68999999994</v>
      </c>
    </row>
    <row r="68" spans="1:5" ht="15" customHeight="1" x14ac:dyDescent="0.2">
      <c r="A68" s="70">
        <v>32133006</v>
      </c>
      <c r="B68" s="71">
        <v>50000001133</v>
      </c>
      <c r="C68" s="57">
        <v>3299</v>
      </c>
      <c r="D68" s="78" t="s">
        <v>78</v>
      </c>
      <c r="E68" s="94">
        <v>76673.729999999981</v>
      </c>
    </row>
    <row r="69" spans="1:5" ht="15" customHeight="1" x14ac:dyDescent="0.2">
      <c r="A69" s="70">
        <v>32133006</v>
      </c>
      <c r="B69" s="71">
        <v>50000001225</v>
      </c>
      <c r="C69" s="57">
        <v>3299</v>
      </c>
      <c r="D69" s="78" t="s">
        <v>78</v>
      </c>
      <c r="E69" s="94">
        <v>15902.459999999992</v>
      </c>
    </row>
    <row r="70" spans="1:5" ht="15" customHeight="1" x14ac:dyDescent="0.2">
      <c r="A70" s="70">
        <v>32133006</v>
      </c>
      <c r="B70" s="71">
        <v>50000001350</v>
      </c>
      <c r="C70" s="57">
        <v>3299</v>
      </c>
      <c r="D70" s="78" t="s">
        <v>78</v>
      </c>
      <c r="E70" s="94">
        <v>135341.2699999999</v>
      </c>
    </row>
    <row r="71" spans="1:5" ht="15" customHeight="1" x14ac:dyDescent="0.2">
      <c r="A71" s="70">
        <v>32133006</v>
      </c>
      <c r="B71" s="71">
        <v>50000000000</v>
      </c>
      <c r="C71" s="57">
        <v>3299</v>
      </c>
      <c r="D71" s="85" t="s">
        <v>33</v>
      </c>
      <c r="E71" s="94">
        <v>453960.09000000032</v>
      </c>
    </row>
    <row r="72" spans="1:5" ht="15" customHeight="1" x14ac:dyDescent="0.2">
      <c r="A72" s="70">
        <v>32533006</v>
      </c>
      <c r="B72" s="71">
        <v>50000000000</v>
      </c>
      <c r="C72" s="57">
        <v>3299</v>
      </c>
      <c r="D72" s="76" t="s">
        <v>75</v>
      </c>
      <c r="E72" s="94">
        <v>866984.49</v>
      </c>
    </row>
    <row r="73" spans="1:5" ht="15" customHeight="1" x14ac:dyDescent="0.2">
      <c r="A73" s="70">
        <v>32533006</v>
      </c>
      <c r="B73" s="71">
        <v>50000001516</v>
      </c>
      <c r="C73" s="57">
        <v>3299</v>
      </c>
      <c r="D73" s="76" t="s">
        <v>75</v>
      </c>
      <c r="E73" s="94">
        <v>145919.43</v>
      </c>
    </row>
    <row r="74" spans="1:5" ht="15" customHeight="1" x14ac:dyDescent="0.2">
      <c r="A74" s="70">
        <v>32533006</v>
      </c>
      <c r="B74" s="71">
        <v>50000001539</v>
      </c>
      <c r="C74" s="57">
        <v>3299</v>
      </c>
      <c r="D74" s="76" t="s">
        <v>75</v>
      </c>
      <c r="E74" s="94">
        <v>82999.009999999995</v>
      </c>
    </row>
    <row r="75" spans="1:5" ht="15" customHeight="1" x14ac:dyDescent="0.2">
      <c r="A75" s="70">
        <v>32533006</v>
      </c>
      <c r="B75" s="71">
        <v>50000000000</v>
      </c>
      <c r="C75" s="57">
        <v>3299</v>
      </c>
      <c r="D75" s="28" t="s">
        <v>76</v>
      </c>
      <c r="E75" s="94">
        <v>748252.92</v>
      </c>
    </row>
    <row r="76" spans="1:5" ht="15" customHeight="1" x14ac:dyDescent="0.2">
      <c r="A76" s="70">
        <v>32533006</v>
      </c>
      <c r="B76" s="71">
        <v>50000002220</v>
      </c>
      <c r="C76" s="57">
        <v>3299</v>
      </c>
      <c r="D76" s="28" t="s">
        <v>76</v>
      </c>
      <c r="E76" s="94">
        <v>298919.07</v>
      </c>
    </row>
    <row r="77" spans="1:5" ht="15" customHeight="1" x14ac:dyDescent="0.2">
      <c r="A77" s="70">
        <v>32533006</v>
      </c>
      <c r="B77" s="71">
        <v>50000000000</v>
      </c>
      <c r="C77" s="57">
        <v>3299</v>
      </c>
      <c r="D77" s="28" t="s">
        <v>77</v>
      </c>
      <c r="E77" s="94">
        <v>523113.4</v>
      </c>
    </row>
    <row r="78" spans="1:5" ht="15" customHeight="1" x14ac:dyDescent="0.2">
      <c r="A78" s="70">
        <v>32533006</v>
      </c>
      <c r="B78" s="71">
        <v>50000002256</v>
      </c>
      <c r="C78" s="57">
        <v>3299</v>
      </c>
      <c r="D78" s="28" t="s">
        <v>77</v>
      </c>
      <c r="E78" s="94">
        <v>297495.05</v>
      </c>
    </row>
    <row r="79" spans="1:5" ht="15" customHeight="1" x14ac:dyDescent="0.2">
      <c r="A79" s="70">
        <v>32533006</v>
      </c>
      <c r="B79" s="71">
        <v>50000000000</v>
      </c>
      <c r="C79" s="57">
        <v>3299</v>
      </c>
      <c r="D79" s="28" t="s">
        <v>77</v>
      </c>
      <c r="E79" s="94">
        <v>87886.05</v>
      </c>
    </row>
    <row r="80" spans="1:5" ht="15" customHeight="1" x14ac:dyDescent="0.2">
      <c r="A80" s="70">
        <v>32533006</v>
      </c>
      <c r="B80" s="71">
        <v>50000008163</v>
      </c>
      <c r="C80" s="57">
        <v>3299</v>
      </c>
      <c r="D80" s="133" t="s">
        <v>125</v>
      </c>
      <c r="E80" s="94">
        <v>104307.88</v>
      </c>
    </row>
    <row r="81" spans="1:5" ht="15" customHeight="1" x14ac:dyDescent="0.2">
      <c r="A81" s="70">
        <v>32533006</v>
      </c>
      <c r="B81" s="71">
        <v>50000008357</v>
      </c>
      <c r="C81" s="57">
        <v>3299</v>
      </c>
      <c r="D81" s="133" t="s">
        <v>125</v>
      </c>
      <c r="E81" s="94">
        <v>493661.21</v>
      </c>
    </row>
    <row r="82" spans="1:5" ht="15" customHeight="1" x14ac:dyDescent="0.2">
      <c r="A82" s="70">
        <v>32533006</v>
      </c>
      <c r="B82" s="71">
        <v>50000008383</v>
      </c>
      <c r="C82" s="57">
        <v>3299</v>
      </c>
      <c r="D82" s="133" t="s">
        <v>125</v>
      </c>
      <c r="E82" s="94">
        <v>419755.91000000003</v>
      </c>
    </row>
    <row r="83" spans="1:5" ht="15" customHeight="1" x14ac:dyDescent="0.2">
      <c r="A83" s="70">
        <v>32533006</v>
      </c>
      <c r="B83" s="71">
        <v>50000008400</v>
      </c>
      <c r="C83" s="57">
        <v>3299</v>
      </c>
      <c r="D83" s="133" t="s">
        <v>125</v>
      </c>
      <c r="E83" s="94">
        <v>188152.28</v>
      </c>
    </row>
    <row r="84" spans="1:5" ht="15" customHeight="1" x14ac:dyDescent="0.2">
      <c r="A84" s="70">
        <v>32533006</v>
      </c>
      <c r="B84" s="71">
        <v>50000008400</v>
      </c>
      <c r="C84" s="57">
        <v>3299</v>
      </c>
      <c r="D84" s="133" t="s">
        <v>125</v>
      </c>
      <c r="E84" s="94">
        <v>178526.14</v>
      </c>
    </row>
    <row r="85" spans="1:5" ht="15" customHeight="1" x14ac:dyDescent="0.2">
      <c r="A85" s="70">
        <v>32533006</v>
      </c>
      <c r="B85" s="71">
        <v>50000001014</v>
      </c>
      <c r="C85" s="57">
        <v>3299</v>
      </c>
      <c r="D85" s="78" t="s">
        <v>78</v>
      </c>
      <c r="E85" s="94">
        <v>1213731.57</v>
      </c>
    </row>
    <row r="86" spans="1:5" ht="15" customHeight="1" x14ac:dyDescent="0.2">
      <c r="A86" s="70">
        <v>32533006</v>
      </c>
      <c r="B86" s="71">
        <v>50000001035</v>
      </c>
      <c r="C86" s="57">
        <v>3299</v>
      </c>
      <c r="D86" s="78" t="s">
        <v>78</v>
      </c>
      <c r="E86" s="94">
        <v>290550.83</v>
      </c>
    </row>
    <row r="87" spans="1:5" ht="15" customHeight="1" x14ac:dyDescent="0.2">
      <c r="A87" s="70">
        <v>32533006</v>
      </c>
      <c r="B87" s="71">
        <v>50000001040</v>
      </c>
      <c r="C87" s="57">
        <v>3299</v>
      </c>
      <c r="D87" s="78" t="s">
        <v>78</v>
      </c>
      <c r="E87" s="94">
        <v>289518.43</v>
      </c>
    </row>
    <row r="88" spans="1:5" ht="15" customHeight="1" x14ac:dyDescent="0.2">
      <c r="A88" s="70">
        <v>32533006</v>
      </c>
      <c r="B88" s="71">
        <v>50000001041</v>
      </c>
      <c r="C88" s="57">
        <v>3299</v>
      </c>
      <c r="D88" s="78" t="s">
        <v>78</v>
      </c>
      <c r="E88" s="94">
        <v>1217776.93</v>
      </c>
    </row>
    <row r="89" spans="1:5" ht="15" customHeight="1" x14ac:dyDescent="0.2">
      <c r="A89" s="70">
        <v>32533006</v>
      </c>
      <c r="B89" s="71">
        <v>50000001041</v>
      </c>
      <c r="C89" s="57">
        <v>3299</v>
      </c>
      <c r="D89" s="78" t="s">
        <v>78</v>
      </c>
      <c r="E89" s="94">
        <v>549892.13</v>
      </c>
    </row>
    <row r="90" spans="1:5" ht="15" customHeight="1" x14ac:dyDescent="0.2">
      <c r="A90" s="70">
        <v>32533006</v>
      </c>
      <c r="B90" s="71">
        <v>50000001108</v>
      </c>
      <c r="C90" s="57">
        <v>3299</v>
      </c>
      <c r="D90" s="78" t="s">
        <v>78</v>
      </c>
      <c r="E90" s="94">
        <v>266032.77</v>
      </c>
    </row>
    <row r="91" spans="1:5" ht="15" customHeight="1" x14ac:dyDescent="0.2">
      <c r="A91" s="70">
        <v>32533006</v>
      </c>
      <c r="B91" s="71">
        <v>50000001127</v>
      </c>
      <c r="C91" s="57">
        <v>3299</v>
      </c>
      <c r="D91" s="78" t="s">
        <v>78</v>
      </c>
      <c r="E91" s="94">
        <v>578275.9</v>
      </c>
    </row>
    <row r="92" spans="1:5" ht="15" customHeight="1" x14ac:dyDescent="0.2">
      <c r="A92" s="70">
        <v>32533006</v>
      </c>
      <c r="B92" s="71">
        <v>50000001133</v>
      </c>
      <c r="C92" s="57">
        <v>3299</v>
      </c>
      <c r="D92" s="78" t="s">
        <v>78</v>
      </c>
      <c r="E92" s="94">
        <v>434484.44</v>
      </c>
    </row>
    <row r="93" spans="1:5" ht="15" customHeight="1" x14ac:dyDescent="0.2">
      <c r="A93" s="70">
        <v>32533006</v>
      </c>
      <c r="B93" s="71">
        <v>50000001225</v>
      </c>
      <c r="C93" s="57">
        <v>3299</v>
      </c>
      <c r="D93" s="78" t="s">
        <v>78</v>
      </c>
      <c r="E93" s="94">
        <v>90113.94</v>
      </c>
    </row>
    <row r="94" spans="1:5" ht="15" customHeight="1" x14ac:dyDescent="0.2">
      <c r="A94" s="70">
        <v>32533006</v>
      </c>
      <c r="B94" s="71">
        <v>50000001350</v>
      </c>
      <c r="C94" s="57">
        <v>3299</v>
      </c>
      <c r="D94" s="78" t="s">
        <v>78</v>
      </c>
      <c r="E94" s="94">
        <v>766933.82000000007</v>
      </c>
    </row>
    <row r="95" spans="1:5" ht="15" customHeight="1" x14ac:dyDescent="0.2">
      <c r="A95" s="70">
        <v>32533006</v>
      </c>
      <c r="B95" s="71">
        <v>50000000000</v>
      </c>
      <c r="C95" s="57">
        <v>3299</v>
      </c>
      <c r="D95" s="85" t="s">
        <v>33</v>
      </c>
      <c r="E95" s="94">
        <v>2572440.4499999974</v>
      </c>
    </row>
    <row r="96" spans="1:5" ht="15" customHeight="1" x14ac:dyDescent="0.2">
      <c r="A96" s="55"/>
      <c r="B96" s="37"/>
      <c r="C96" s="18" t="s">
        <v>13</v>
      </c>
      <c r="D96" s="19"/>
      <c r="E96" s="20">
        <f>SUM(E48:E95)</f>
        <v>14947910.779999997</v>
      </c>
    </row>
    <row r="97" spans="1:5" ht="15" customHeight="1" x14ac:dyDescent="0.25">
      <c r="A97" s="1"/>
    </row>
    <row r="98" spans="1:5" ht="15" customHeight="1" x14ac:dyDescent="0.25">
      <c r="A98" s="1"/>
    </row>
    <row r="99" spans="1:5" ht="15" customHeight="1" x14ac:dyDescent="0.25">
      <c r="A99" s="1"/>
    </row>
    <row r="100" spans="1:5" ht="15" customHeight="1" x14ac:dyDescent="0.25">
      <c r="A100" s="1"/>
    </row>
    <row r="101" spans="1:5" ht="15" customHeight="1" x14ac:dyDescent="0.25">
      <c r="A101" s="1"/>
    </row>
    <row r="102" spans="1:5" ht="15" customHeight="1" x14ac:dyDescent="0.25">
      <c r="A102" s="1"/>
    </row>
    <row r="103" spans="1:5" ht="15" customHeight="1" x14ac:dyDescent="0.25">
      <c r="A103" s="1"/>
    </row>
    <row r="104" spans="1:5" ht="15" customHeight="1" x14ac:dyDescent="0.25">
      <c r="A104" s="1"/>
    </row>
    <row r="105" spans="1:5" ht="15" customHeight="1" x14ac:dyDescent="0.25">
      <c r="A105" s="1"/>
    </row>
    <row r="106" spans="1:5" ht="15" customHeight="1" x14ac:dyDescent="0.25">
      <c r="A106" s="1" t="s">
        <v>185</v>
      </c>
    </row>
    <row r="107" spans="1:5" ht="15" customHeight="1" x14ac:dyDescent="0.2">
      <c r="A107" s="257" t="s">
        <v>1</v>
      </c>
      <c r="B107" s="257"/>
      <c r="C107" s="257"/>
      <c r="D107" s="257"/>
      <c r="E107" s="257"/>
    </row>
    <row r="108" spans="1:5" ht="15" customHeight="1" x14ac:dyDescent="0.2">
      <c r="A108" s="257" t="s">
        <v>70</v>
      </c>
      <c r="B108" s="257"/>
      <c r="C108" s="257"/>
      <c r="D108" s="257"/>
      <c r="E108" s="257"/>
    </row>
    <row r="109" spans="1:5" ht="15" customHeight="1" x14ac:dyDescent="0.2">
      <c r="A109" s="254" t="s">
        <v>186</v>
      </c>
      <c r="B109" s="254"/>
      <c r="C109" s="254"/>
      <c r="D109" s="254"/>
      <c r="E109" s="254"/>
    </row>
    <row r="110" spans="1:5" ht="15" customHeight="1" x14ac:dyDescent="0.2">
      <c r="A110" s="254"/>
      <c r="B110" s="254"/>
      <c r="C110" s="254"/>
      <c r="D110" s="254"/>
      <c r="E110" s="254"/>
    </row>
    <row r="111" spans="1:5" ht="15" customHeight="1" x14ac:dyDescent="0.2">
      <c r="A111" s="254"/>
      <c r="B111" s="254"/>
      <c r="C111" s="254"/>
      <c r="D111" s="254"/>
      <c r="E111" s="254"/>
    </row>
    <row r="112" spans="1:5" ht="15" customHeight="1" x14ac:dyDescent="0.2">
      <c r="A112" s="254"/>
      <c r="B112" s="254"/>
      <c r="C112" s="254"/>
      <c r="D112" s="254"/>
      <c r="E112" s="254"/>
    </row>
    <row r="113" spans="1:5" ht="15" customHeight="1" x14ac:dyDescent="0.2">
      <c r="A113" s="151"/>
      <c r="B113" s="151"/>
      <c r="C113" s="151"/>
      <c r="D113" s="151"/>
      <c r="E113" s="151"/>
    </row>
    <row r="114" spans="1:5" ht="15" customHeight="1" x14ac:dyDescent="0.25">
      <c r="A114" s="34" t="s">
        <v>4</v>
      </c>
      <c r="B114" s="35"/>
      <c r="C114" s="35"/>
      <c r="D114" s="35"/>
      <c r="E114" s="35"/>
    </row>
    <row r="115" spans="1:5" ht="15" customHeight="1" x14ac:dyDescent="0.2">
      <c r="A115" s="61" t="s">
        <v>87</v>
      </c>
      <c r="B115" s="35"/>
      <c r="C115" s="35"/>
      <c r="D115" s="35"/>
      <c r="E115" s="36" t="s">
        <v>88</v>
      </c>
    </row>
    <row r="116" spans="1:5" ht="15" customHeight="1" x14ac:dyDescent="0.25">
      <c r="A116" s="147"/>
      <c r="B116" s="34"/>
      <c r="C116" s="35"/>
      <c r="D116" s="35"/>
      <c r="E116" s="62"/>
    </row>
    <row r="117" spans="1:5" ht="15" customHeight="1" x14ac:dyDescent="0.2">
      <c r="A117" s="24" t="s">
        <v>7</v>
      </c>
      <c r="B117" s="9" t="s">
        <v>8</v>
      </c>
      <c r="C117" s="24" t="s">
        <v>9</v>
      </c>
      <c r="D117" s="63" t="s">
        <v>10</v>
      </c>
      <c r="E117" s="9" t="s">
        <v>11</v>
      </c>
    </row>
    <row r="118" spans="1:5" ht="15" customHeight="1" x14ac:dyDescent="0.2">
      <c r="A118" s="149">
        <v>33155</v>
      </c>
      <c r="B118" s="13">
        <v>90000000000</v>
      </c>
      <c r="C118" s="145"/>
      <c r="D118" s="40" t="s">
        <v>27</v>
      </c>
      <c r="E118" s="41">
        <v>58950000</v>
      </c>
    </row>
    <row r="119" spans="1:5" ht="15" customHeight="1" x14ac:dyDescent="0.2">
      <c r="A119" s="152"/>
      <c r="B119" s="13"/>
      <c r="C119" s="52" t="s">
        <v>13</v>
      </c>
      <c r="D119" s="67"/>
      <c r="E119" s="68">
        <f>SUM(E118:E118)</f>
        <v>58950000</v>
      </c>
    </row>
    <row r="120" spans="1:5" ht="15" customHeight="1" x14ac:dyDescent="0.25">
      <c r="A120" s="43"/>
      <c r="B120" s="44"/>
      <c r="C120" s="44"/>
      <c r="D120" s="44"/>
      <c r="E120" s="44"/>
    </row>
    <row r="121" spans="1:5" ht="15" customHeight="1" x14ac:dyDescent="0.25">
      <c r="A121" s="4" t="s">
        <v>14</v>
      </c>
      <c r="B121" s="5"/>
      <c r="C121" s="5"/>
      <c r="D121" s="5"/>
      <c r="E121" s="143"/>
    </row>
    <row r="122" spans="1:5" ht="15" customHeight="1" x14ac:dyDescent="0.2">
      <c r="A122" s="6" t="s">
        <v>87</v>
      </c>
      <c r="B122" s="5"/>
      <c r="C122" s="5"/>
      <c r="D122" s="5"/>
      <c r="E122" s="7" t="s">
        <v>88</v>
      </c>
    </row>
    <row r="123" spans="1:5" ht="15" customHeight="1" x14ac:dyDescent="0.2"/>
    <row r="124" spans="1:5" ht="15" customHeight="1" x14ac:dyDescent="0.2">
      <c r="A124" s="153" t="s">
        <v>187</v>
      </c>
      <c r="E124" s="154">
        <v>58950000</v>
      </c>
    </row>
    <row r="125" spans="1:5" ht="15" customHeight="1" x14ac:dyDescent="0.2"/>
    <row r="126" spans="1:5" ht="15" customHeight="1" x14ac:dyDescent="0.2"/>
    <row r="127" spans="1:5" ht="15" customHeight="1" x14ac:dyDescent="0.25">
      <c r="A127" s="1" t="s">
        <v>188</v>
      </c>
    </row>
    <row r="128" spans="1:5" ht="15" customHeight="1" x14ac:dyDescent="0.2">
      <c r="A128" s="257" t="s">
        <v>118</v>
      </c>
      <c r="B128" s="257"/>
      <c r="C128" s="257"/>
      <c r="D128" s="257"/>
      <c r="E128" s="257"/>
    </row>
    <row r="129" spans="1:5" ht="15" customHeight="1" x14ac:dyDescent="0.2">
      <c r="A129" s="257"/>
      <c r="B129" s="257"/>
      <c r="C129" s="257"/>
      <c r="D129" s="257"/>
      <c r="E129" s="257"/>
    </row>
    <row r="130" spans="1:5" ht="15" customHeight="1" x14ac:dyDescent="0.2">
      <c r="A130" s="254" t="s">
        <v>189</v>
      </c>
      <c r="B130" s="254"/>
      <c r="C130" s="254"/>
      <c r="D130" s="254"/>
      <c r="E130" s="254"/>
    </row>
    <row r="131" spans="1:5" ht="15" customHeight="1" x14ac:dyDescent="0.2">
      <c r="A131" s="254"/>
      <c r="B131" s="254"/>
      <c r="C131" s="254"/>
      <c r="D131" s="254"/>
      <c r="E131" s="254"/>
    </row>
    <row r="132" spans="1:5" ht="15" customHeight="1" x14ac:dyDescent="0.2">
      <c r="A132" s="254"/>
      <c r="B132" s="254"/>
      <c r="C132" s="254"/>
      <c r="D132" s="254"/>
      <c r="E132" s="254"/>
    </row>
    <row r="133" spans="1:5" ht="15" customHeight="1" x14ac:dyDescent="0.2">
      <c r="A133" s="254"/>
      <c r="B133" s="254"/>
      <c r="C133" s="254"/>
      <c r="D133" s="254"/>
      <c r="E133" s="254"/>
    </row>
    <row r="134" spans="1:5" ht="15" customHeight="1" x14ac:dyDescent="0.2">
      <c r="A134" s="254"/>
      <c r="B134" s="254"/>
      <c r="C134" s="254"/>
      <c r="D134" s="254"/>
      <c r="E134" s="254"/>
    </row>
    <row r="135" spans="1:5" ht="15" customHeight="1" x14ac:dyDescent="0.2"/>
    <row r="136" spans="1:5" ht="15" customHeight="1" x14ac:dyDescent="0.25">
      <c r="A136" s="4" t="s">
        <v>14</v>
      </c>
      <c r="B136" s="5"/>
      <c r="C136" s="5"/>
      <c r="D136" s="5"/>
      <c r="E136" s="5"/>
    </row>
    <row r="137" spans="1:5" ht="15" customHeight="1" x14ac:dyDescent="0.2">
      <c r="A137" s="6" t="s">
        <v>5</v>
      </c>
      <c r="B137" s="5"/>
      <c r="C137" s="5"/>
      <c r="D137" s="5"/>
      <c r="E137" s="7" t="s">
        <v>6</v>
      </c>
    </row>
    <row r="138" spans="1:5" ht="15" customHeight="1" x14ac:dyDescent="0.25">
      <c r="A138" s="4"/>
      <c r="B138" s="21"/>
      <c r="C138" s="5"/>
      <c r="D138" s="5"/>
      <c r="E138" s="8"/>
    </row>
    <row r="139" spans="1:5" ht="15" customHeight="1" x14ac:dyDescent="0.2">
      <c r="A139" s="87"/>
      <c r="B139" s="24" t="s">
        <v>8</v>
      </c>
      <c r="C139" s="9" t="s">
        <v>9</v>
      </c>
      <c r="D139" s="88" t="s">
        <v>10</v>
      </c>
      <c r="E139" s="11" t="s">
        <v>11</v>
      </c>
    </row>
    <row r="140" spans="1:5" ht="15" customHeight="1" x14ac:dyDescent="0.2">
      <c r="A140" s="89"/>
      <c r="B140" s="27">
        <v>20000000000</v>
      </c>
      <c r="C140" s="64">
        <v>6409</v>
      </c>
      <c r="D140" s="65" t="s">
        <v>33</v>
      </c>
      <c r="E140" s="127">
        <v>-2000000</v>
      </c>
    </row>
    <row r="141" spans="1:5" ht="15" customHeight="1" x14ac:dyDescent="0.2">
      <c r="A141" s="91"/>
      <c r="B141" s="27"/>
      <c r="C141" s="18" t="s">
        <v>13</v>
      </c>
      <c r="D141" s="58"/>
      <c r="E141" s="20">
        <f>SUM(E140:E140)</f>
        <v>-2000000</v>
      </c>
    </row>
    <row r="142" spans="1:5" ht="15" customHeight="1" x14ac:dyDescent="0.2"/>
    <row r="143" spans="1:5" ht="15" customHeight="1" x14ac:dyDescent="0.25">
      <c r="A143" s="4" t="s">
        <v>14</v>
      </c>
      <c r="B143" s="5"/>
      <c r="C143" s="5"/>
      <c r="D143" s="5"/>
      <c r="E143" s="21"/>
    </row>
    <row r="144" spans="1:5" ht="15" customHeight="1" x14ac:dyDescent="0.2">
      <c r="A144" s="6" t="s">
        <v>28</v>
      </c>
      <c r="B144" s="21"/>
      <c r="C144" s="21"/>
      <c r="D144" s="21"/>
      <c r="E144" s="21" t="s">
        <v>29</v>
      </c>
    </row>
    <row r="145" spans="1:5" ht="15" customHeight="1" x14ac:dyDescent="0.2">
      <c r="A145" s="21"/>
      <c r="B145" s="22"/>
      <c r="C145" s="5"/>
      <c r="E145" s="23"/>
    </row>
    <row r="146" spans="1:5" ht="15" customHeight="1" x14ac:dyDescent="0.2">
      <c r="A146" s="87"/>
      <c r="B146" s="24" t="s">
        <v>8</v>
      </c>
      <c r="C146" s="9" t="s">
        <v>9</v>
      </c>
      <c r="D146" s="25" t="s">
        <v>10</v>
      </c>
      <c r="E146" s="9" t="s">
        <v>11</v>
      </c>
    </row>
    <row r="147" spans="1:5" ht="15" customHeight="1" x14ac:dyDescent="0.2">
      <c r="A147" s="89"/>
      <c r="B147" s="27">
        <v>20004000000</v>
      </c>
      <c r="C147" s="27">
        <v>4399</v>
      </c>
      <c r="D147" s="76" t="s">
        <v>43</v>
      </c>
      <c r="E147" s="83">
        <v>2000000</v>
      </c>
    </row>
    <row r="148" spans="1:5" ht="15" customHeight="1" x14ac:dyDescent="0.2">
      <c r="A148" s="91"/>
      <c r="B148" s="27"/>
      <c r="C148" s="18" t="s">
        <v>13</v>
      </c>
      <c r="D148" s="31"/>
      <c r="E148" s="32">
        <f>SUM(E147:E147)</f>
        <v>2000000</v>
      </c>
    </row>
    <row r="149" spans="1:5" ht="15" customHeight="1" x14ac:dyDescent="0.2"/>
    <row r="150" spans="1:5" ht="15" customHeight="1" x14ac:dyDescent="0.2"/>
    <row r="151" spans="1:5" ht="15" customHeight="1" x14ac:dyDescent="0.2"/>
    <row r="152" spans="1:5" ht="15" customHeight="1" x14ac:dyDescent="0.2"/>
    <row r="153" spans="1:5" ht="15" customHeight="1" x14ac:dyDescent="0.2"/>
    <row r="154" spans="1:5" ht="15" customHeight="1" x14ac:dyDescent="0.2"/>
    <row r="155" spans="1:5" ht="15" customHeight="1" x14ac:dyDescent="0.2"/>
    <row r="156" spans="1:5" ht="15" customHeight="1" x14ac:dyDescent="0.2"/>
    <row r="157" spans="1:5" ht="15" customHeight="1" x14ac:dyDescent="0.2"/>
    <row r="158" spans="1:5" ht="15" customHeight="1" x14ac:dyDescent="0.2"/>
    <row r="159" spans="1:5" ht="15" customHeight="1" x14ac:dyDescent="0.2"/>
    <row r="160" spans="1:5" ht="15" customHeight="1" x14ac:dyDescent="0.2"/>
    <row r="161" ht="15" customHeight="1" x14ac:dyDescent="0.2"/>
    <row r="162" ht="15" customHeight="1" x14ac:dyDescent="0.2"/>
    <row r="163" ht="15" customHeight="1" x14ac:dyDescent="0.2"/>
    <row r="164" ht="15" customHeight="1" x14ac:dyDescent="0.2"/>
    <row r="165" ht="15" customHeight="1" x14ac:dyDescent="0.2"/>
    <row r="166" ht="15" customHeight="1" x14ac:dyDescent="0.2"/>
    <row r="167" ht="15" customHeight="1" x14ac:dyDescent="0.2"/>
    <row r="168" ht="15" customHeight="1" x14ac:dyDescent="0.2"/>
    <row r="169" ht="15" customHeight="1" x14ac:dyDescent="0.2"/>
    <row r="170" ht="15" customHeight="1" x14ac:dyDescent="0.2"/>
    <row r="171" ht="15" customHeight="1" x14ac:dyDescent="0.2"/>
    <row r="172" ht="15" customHeight="1" x14ac:dyDescent="0.2"/>
    <row r="173" ht="15" customHeight="1" x14ac:dyDescent="0.2"/>
    <row r="174" ht="15" customHeight="1" x14ac:dyDescent="0.2"/>
    <row r="175" ht="15" customHeight="1" x14ac:dyDescent="0.2"/>
    <row r="176" ht="15" customHeight="1" x14ac:dyDescent="0.2"/>
    <row r="177" ht="15" customHeight="1" x14ac:dyDescent="0.2"/>
    <row r="178" ht="15" customHeight="1" x14ac:dyDescent="0.2"/>
    <row r="179" ht="15" customHeight="1" x14ac:dyDescent="0.2"/>
    <row r="180" ht="15" customHeight="1" x14ac:dyDescent="0.2"/>
    <row r="181" ht="15" customHeight="1" x14ac:dyDescent="0.2"/>
    <row r="182" ht="15" customHeight="1" x14ac:dyDescent="0.2"/>
    <row r="183" ht="15" customHeight="1" x14ac:dyDescent="0.2"/>
    <row r="184" ht="15" customHeight="1" x14ac:dyDescent="0.2"/>
    <row r="185" ht="15" customHeight="1" x14ac:dyDescent="0.2"/>
    <row r="186" ht="15" customHeight="1" x14ac:dyDescent="0.2"/>
    <row r="187" ht="15" customHeight="1" x14ac:dyDescent="0.2"/>
    <row r="188" ht="15" customHeight="1" x14ac:dyDescent="0.2"/>
    <row r="189" ht="15" customHeight="1" x14ac:dyDescent="0.2"/>
    <row r="190" ht="15" customHeight="1" x14ac:dyDescent="0.2"/>
    <row r="191" ht="15" customHeight="1" x14ac:dyDescent="0.2"/>
    <row r="192" ht="15" customHeight="1" x14ac:dyDescent="0.2"/>
    <row r="193" ht="15" customHeight="1" x14ac:dyDescent="0.2"/>
    <row r="194" ht="15" customHeight="1" x14ac:dyDescent="0.2"/>
    <row r="195" ht="15" customHeight="1" x14ac:dyDescent="0.2"/>
    <row r="196" ht="15" customHeight="1" x14ac:dyDescent="0.2"/>
    <row r="197" ht="15" customHeight="1" x14ac:dyDescent="0.2"/>
    <row r="198" ht="15" customHeight="1" x14ac:dyDescent="0.2"/>
    <row r="199" ht="15" customHeight="1" x14ac:dyDescent="0.2"/>
    <row r="200" ht="15" customHeight="1" x14ac:dyDescent="0.2"/>
    <row r="201" ht="15" customHeight="1" x14ac:dyDescent="0.2"/>
    <row r="202" ht="15" customHeight="1" x14ac:dyDescent="0.2"/>
    <row r="203" ht="15" customHeight="1" x14ac:dyDescent="0.2"/>
    <row r="204" ht="15" customHeight="1" x14ac:dyDescent="0.2"/>
    <row r="205" ht="15" customHeight="1" x14ac:dyDescent="0.2"/>
    <row r="206" ht="15" customHeight="1" x14ac:dyDescent="0.2"/>
    <row r="207" ht="15" customHeight="1" x14ac:dyDescent="0.2"/>
    <row r="208" ht="15" customHeight="1" x14ac:dyDescent="0.2"/>
    <row r="209" ht="15" customHeight="1" x14ac:dyDescent="0.2"/>
    <row r="210" ht="15" customHeight="1" x14ac:dyDescent="0.2"/>
    <row r="211" ht="15" customHeight="1" x14ac:dyDescent="0.2"/>
    <row r="212" ht="15" customHeight="1" x14ac:dyDescent="0.2"/>
    <row r="213" ht="15" customHeight="1" x14ac:dyDescent="0.2"/>
    <row r="214" ht="15" customHeight="1" x14ac:dyDescent="0.2"/>
    <row r="215" ht="15" customHeight="1" x14ac:dyDescent="0.2"/>
    <row r="216" ht="15" customHeight="1" x14ac:dyDescent="0.2"/>
    <row r="217" ht="15" customHeight="1" x14ac:dyDescent="0.2"/>
    <row r="218" ht="15" customHeight="1" x14ac:dyDescent="0.2"/>
    <row r="219" ht="15" customHeight="1" x14ac:dyDescent="0.2"/>
    <row r="220" ht="15" customHeight="1" x14ac:dyDescent="0.2"/>
    <row r="221" ht="15" customHeight="1" x14ac:dyDescent="0.2"/>
    <row r="222" ht="15" customHeight="1" x14ac:dyDescent="0.2"/>
    <row r="223" ht="15" customHeight="1" x14ac:dyDescent="0.2"/>
    <row r="224" ht="15" customHeight="1" x14ac:dyDescent="0.2"/>
    <row r="225" ht="15" customHeight="1" x14ac:dyDescent="0.2"/>
    <row r="226" ht="15" customHeight="1" x14ac:dyDescent="0.2"/>
    <row r="227" ht="15" customHeight="1" x14ac:dyDescent="0.2"/>
    <row r="228" ht="15" customHeight="1" x14ac:dyDescent="0.2"/>
    <row r="229" ht="15" customHeight="1" x14ac:dyDescent="0.2"/>
    <row r="230" ht="15" customHeight="1" x14ac:dyDescent="0.2"/>
    <row r="231" ht="15" customHeight="1" x14ac:dyDescent="0.2"/>
    <row r="232" ht="15" customHeight="1" x14ac:dyDescent="0.2"/>
    <row r="233" ht="15" customHeight="1" x14ac:dyDescent="0.2"/>
    <row r="234" ht="15" customHeight="1" x14ac:dyDescent="0.2"/>
    <row r="235" ht="15" customHeight="1" x14ac:dyDescent="0.2"/>
    <row r="236" ht="15" customHeight="1" x14ac:dyDescent="0.2"/>
    <row r="237" ht="15" customHeight="1" x14ac:dyDescent="0.2"/>
    <row r="238" ht="15" customHeight="1" x14ac:dyDescent="0.2"/>
    <row r="239" ht="15" customHeight="1" x14ac:dyDescent="0.2"/>
    <row r="240" ht="15" customHeight="1" x14ac:dyDescent="0.2"/>
    <row r="241" ht="15" customHeight="1" x14ac:dyDescent="0.2"/>
    <row r="242" ht="15" customHeight="1" x14ac:dyDescent="0.2"/>
    <row r="243" ht="15" customHeight="1" x14ac:dyDescent="0.2"/>
    <row r="244" ht="15" customHeight="1" x14ac:dyDescent="0.2"/>
    <row r="245" ht="15" customHeight="1" x14ac:dyDescent="0.2"/>
    <row r="246" ht="15" customHeight="1" x14ac:dyDescent="0.2"/>
    <row r="247" ht="15" customHeight="1" x14ac:dyDescent="0.2"/>
    <row r="248" ht="15" customHeight="1" x14ac:dyDescent="0.2"/>
    <row r="249" ht="15" customHeight="1" x14ac:dyDescent="0.2"/>
    <row r="250" ht="15" customHeight="1" x14ac:dyDescent="0.2"/>
    <row r="251" ht="15" customHeight="1" x14ac:dyDescent="0.2"/>
    <row r="252" ht="15" customHeight="1" x14ac:dyDescent="0.2"/>
    <row r="253" ht="15" customHeight="1" x14ac:dyDescent="0.2"/>
    <row r="254" ht="15" customHeight="1" x14ac:dyDescent="0.2"/>
    <row r="255" ht="15" customHeight="1" x14ac:dyDescent="0.2"/>
    <row r="256" ht="15" customHeight="1" x14ac:dyDescent="0.2"/>
    <row r="257" ht="15" customHeight="1" x14ac:dyDescent="0.2"/>
    <row r="258" ht="15" customHeight="1" x14ac:dyDescent="0.2"/>
    <row r="259" ht="15" customHeight="1" x14ac:dyDescent="0.2"/>
    <row r="260" ht="15" customHeight="1" x14ac:dyDescent="0.2"/>
    <row r="261" ht="15" customHeight="1" x14ac:dyDescent="0.2"/>
    <row r="262" ht="15" customHeight="1" x14ac:dyDescent="0.2"/>
    <row r="263" ht="15" customHeight="1" x14ac:dyDescent="0.2"/>
    <row r="264" ht="15" customHeight="1" x14ac:dyDescent="0.2"/>
    <row r="265" ht="15" customHeight="1" x14ac:dyDescent="0.2"/>
    <row r="266" ht="15" customHeight="1" x14ac:dyDescent="0.2"/>
    <row r="267" ht="15" customHeight="1" x14ac:dyDescent="0.2"/>
    <row r="268" ht="15" customHeight="1" x14ac:dyDescent="0.2"/>
    <row r="269" ht="15" customHeight="1" x14ac:dyDescent="0.2"/>
    <row r="270" ht="15" customHeight="1" x14ac:dyDescent="0.2"/>
    <row r="271" ht="15" customHeight="1" x14ac:dyDescent="0.2"/>
    <row r="272" ht="15" customHeight="1" x14ac:dyDescent="0.2"/>
    <row r="273" ht="15" customHeight="1" x14ac:dyDescent="0.2"/>
    <row r="274" ht="15" customHeight="1" x14ac:dyDescent="0.2"/>
    <row r="275" ht="15" customHeight="1" x14ac:dyDescent="0.2"/>
    <row r="276" ht="15" customHeight="1" x14ac:dyDescent="0.2"/>
    <row r="277" ht="15" customHeight="1" x14ac:dyDescent="0.2"/>
    <row r="278" ht="15" customHeight="1" x14ac:dyDescent="0.2"/>
    <row r="279" ht="15" customHeight="1" x14ac:dyDescent="0.2"/>
    <row r="280" ht="15" customHeight="1" x14ac:dyDescent="0.2"/>
    <row r="281" ht="15" customHeight="1" x14ac:dyDescent="0.2"/>
    <row r="282" ht="15" customHeight="1" x14ac:dyDescent="0.2"/>
    <row r="283" ht="15" customHeight="1" x14ac:dyDescent="0.2"/>
    <row r="284" ht="15" customHeight="1" x14ac:dyDescent="0.2"/>
    <row r="285" ht="15" customHeight="1" x14ac:dyDescent="0.2"/>
    <row r="286" ht="15" customHeight="1" x14ac:dyDescent="0.2"/>
    <row r="287" ht="15" customHeight="1" x14ac:dyDescent="0.2"/>
    <row r="288" ht="15" customHeight="1" x14ac:dyDescent="0.2"/>
    <row r="289" ht="15" customHeight="1" x14ac:dyDescent="0.2"/>
    <row r="290" ht="15" customHeight="1" x14ac:dyDescent="0.2"/>
    <row r="291" ht="15" customHeight="1" x14ac:dyDescent="0.2"/>
    <row r="292" ht="15" customHeight="1" x14ac:dyDescent="0.2"/>
    <row r="293" ht="15" customHeight="1" x14ac:dyDescent="0.2"/>
    <row r="294" ht="15" customHeight="1" x14ac:dyDescent="0.2"/>
    <row r="295" ht="15" customHeight="1" x14ac:dyDescent="0.2"/>
    <row r="296" ht="15" customHeight="1" x14ac:dyDescent="0.2"/>
    <row r="297" ht="15" customHeight="1" x14ac:dyDescent="0.2"/>
    <row r="298" ht="15" customHeight="1" x14ac:dyDescent="0.2"/>
    <row r="299" ht="15" customHeight="1" x14ac:dyDescent="0.2"/>
    <row r="300" ht="15" customHeight="1" x14ac:dyDescent="0.2"/>
    <row r="301" ht="15" customHeight="1" x14ac:dyDescent="0.2"/>
    <row r="302" ht="15" customHeight="1" x14ac:dyDescent="0.2"/>
    <row r="303" ht="15" customHeight="1" x14ac:dyDescent="0.2"/>
    <row r="304" ht="15" customHeight="1" x14ac:dyDescent="0.2"/>
    <row r="305" ht="15" customHeight="1" x14ac:dyDescent="0.2"/>
    <row r="306" ht="15" customHeight="1" x14ac:dyDescent="0.2"/>
    <row r="307" ht="15" customHeight="1" x14ac:dyDescent="0.2"/>
    <row r="308" ht="15" customHeight="1" x14ac:dyDescent="0.2"/>
    <row r="309" ht="15" customHeight="1" x14ac:dyDescent="0.2"/>
    <row r="310" ht="15" customHeight="1" x14ac:dyDescent="0.2"/>
    <row r="311" ht="15" customHeight="1" x14ac:dyDescent="0.2"/>
    <row r="312" ht="15" customHeight="1" x14ac:dyDescent="0.2"/>
    <row r="313" ht="15" customHeight="1" x14ac:dyDescent="0.2"/>
    <row r="314" ht="15" customHeight="1" x14ac:dyDescent="0.2"/>
    <row r="315" ht="15" customHeight="1" x14ac:dyDescent="0.2"/>
    <row r="316" ht="15" customHeight="1" x14ac:dyDescent="0.2"/>
    <row r="317" ht="15" customHeight="1" x14ac:dyDescent="0.2"/>
    <row r="318" ht="15" customHeight="1" x14ac:dyDescent="0.2"/>
    <row r="319" ht="15" customHeight="1" x14ac:dyDescent="0.2"/>
    <row r="320" ht="15" customHeight="1" x14ac:dyDescent="0.2"/>
    <row r="321" ht="15" customHeight="1" x14ac:dyDescent="0.2"/>
    <row r="322" ht="15" customHeight="1" x14ac:dyDescent="0.2"/>
    <row r="323" ht="15" customHeight="1" x14ac:dyDescent="0.2"/>
    <row r="324" ht="15" customHeight="1" x14ac:dyDescent="0.2"/>
    <row r="325" ht="15" customHeight="1" x14ac:dyDescent="0.2"/>
    <row r="326" ht="15" customHeight="1" x14ac:dyDescent="0.2"/>
    <row r="327" ht="15" customHeight="1" x14ac:dyDescent="0.2"/>
    <row r="328" ht="15" customHeight="1" x14ac:dyDescent="0.2"/>
    <row r="329" ht="15" customHeight="1" x14ac:dyDescent="0.2"/>
    <row r="330" ht="15" customHeight="1" x14ac:dyDescent="0.2"/>
    <row r="331" ht="15" customHeight="1" x14ac:dyDescent="0.2"/>
    <row r="332" ht="15" customHeight="1" x14ac:dyDescent="0.2"/>
    <row r="333" ht="15" customHeight="1" x14ac:dyDescent="0.2"/>
    <row r="334" ht="15" customHeight="1" x14ac:dyDescent="0.2"/>
    <row r="335" ht="15" customHeight="1" x14ac:dyDescent="0.2"/>
    <row r="336" ht="15" customHeight="1" x14ac:dyDescent="0.2"/>
    <row r="337" ht="15" customHeight="1" x14ac:dyDescent="0.2"/>
    <row r="338" ht="15" customHeight="1" x14ac:dyDescent="0.2"/>
    <row r="339" ht="15" customHeight="1" x14ac:dyDescent="0.2"/>
    <row r="340" ht="15" customHeight="1" x14ac:dyDescent="0.2"/>
    <row r="341" ht="15" customHeight="1" x14ac:dyDescent="0.2"/>
    <row r="342" ht="15" customHeight="1" x14ac:dyDescent="0.2"/>
    <row r="343" ht="15" customHeight="1" x14ac:dyDescent="0.2"/>
    <row r="344" ht="15" customHeight="1" x14ac:dyDescent="0.2"/>
    <row r="345" ht="15" customHeight="1" x14ac:dyDescent="0.2"/>
    <row r="346" ht="15" customHeight="1" x14ac:dyDescent="0.2"/>
    <row r="347" ht="15" customHeight="1" x14ac:dyDescent="0.2"/>
    <row r="348" ht="15" customHeight="1" x14ac:dyDescent="0.2"/>
    <row r="349" ht="15" customHeight="1" x14ac:dyDescent="0.2"/>
    <row r="350" ht="15" customHeight="1" x14ac:dyDescent="0.2"/>
    <row r="351" ht="15" customHeight="1" x14ac:dyDescent="0.2"/>
    <row r="352" ht="15" customHeight="1" x14ac:dyDescent="0.2"/>
    <row r="353" ht="15" customHeight="1" x14ac:dyDescent="0.2"/>
    <row r="354" ht="15" customHeight="1" x14ac:dyDescent="0.2"/>
    <row r="355" ht="15" customHeight="1" x14ac:dyDescent="0.2"/>
    <row r="356" ht="15" customHeight="1" x14ac:dyDescent="0.2"/>
    <row r="357" ht="15" customHeight="1" x14ac:dyDescent="0.2"/>
    <row r="358" ht="15" customHeight="1" x14ac:dyDescent="0.2"/>
    <row r="359" ht="15" customHeight="1" x14ac:dyDescent="0.2"/>
    <row r="360" ht="15" customHeight="1" x14ac:dyDescent="0.2"/>
    <row r="361" ht="15" customHeight="1" x14ac:dyDescent="0.2"/>
    <row r="362" ht="15" customHeight="1" x14ac:dyDescent="0.2"/>
    <row r="363" ht="15" customHeight="1" x14ac:dyDescent="0.2"/>
    <row r="364" ht="15" customHeight="1" x14ac:dyDescent="0.2"/>
    <row r="365" ht="15" customHeight="1" x14ac:dyDescent="0.2"/>
    <row r="366" ht="15" customHeight="1" x14ac:dyDescent="0.2"/>
    <row r="367" ht="15" customHeight="1" x14ac:dyDescent="0.2"/>
    <row r="368" ht="15" customHeight="1" x14ac:dyDescent="0.2"/>
    <row r="369" ht="15" customHeight="1" x14ac:dyDescent="0.2"/>
    <row r="370" ht="15" customHeight="1" x14ac:dyDescent="0.2"/>
    <row r="371" ht="15" customHeight="1" x14ac:dyDescent="0.2"/>
    <row r="372" ht="15" customHeight="1" x14ac:dyDescent="0.2"/>
    <row r="373" ht="15" customHeight="1" x14ac:dyDescent="0.2"/>
    <row r="374" ht="15" customHeight="1" x14ac:dyDescent="0.2"/>
    <row r="375" ht="15" customHeight="1" x14ac:dyDescent="0.2"/>
    <row r="376" ht="15" customHeight="1" x14ac:dyDescent="0.2"/>
    <row r="377" ht="15" customHeight="1" x14ac:dyDescent="0.2"/>
    <row r="378" ht="15" customHeight="1" x14ac:dyDescent="0.2"/>
    <row r="379" ht="15" customHeight="1" x14ac:dyDescent="0.2"/>
    <row r="380" ht="15" customHeight="1" x14ac:dyDescent="0.2"/>
    <row r="381" ht="15" customHeight="1" x14ac:dyDescent="0.2"/>
    <row r="382" ht="15" customHeight="1" x14ac:dyDescent="0.2"/>
    <row r="383" ht="15" customHeight="1" x14ac:dyDescent="0.2"/>
    <row r="384" ht="15" customHeight="1" x14ac:dyDescent="0.2"/>
    <row r="385" ht="15" customHeight="1" x14ac:dyDescent="0.2"/>
    <row r="386" ht="15" customHeight="1" x14ac:dyDescent="0.2"/>
    <row r="387" ht="15" customHeight="1" x14ac:dyDescent="0.2"/>
    <row r="388" ht="15" customHeight="1" x14ac:dyDescent="0.2"/>
    <row r="389" ht="15" customHeight="1" x14ac:dyDescent="0.2"/>
    <row r="390" ht="15" customHeight="1" x14ac:dyDescent="0.2"/>
    <row r="391" ht="15" customHeight="1" x14ac:dyDescent="0.2"/>
    <row r="392" ht="15" customHeight="1" x14ac:dyDescent="0.2"/>
    <row r="393" ht="15" customHeight="1" x14ac:dyDescent="0.2"/>
    <row r="394" ht="15" customHeight="1" x14ac:dyDescent="0.2"/>
    <row r="395" ht="15" customHeight="1" x14ac:dyDescent="0.2"/>
    <row r="396" ht="15" customHeight="1" x14ac:dyDescent="0.2"/>
    <row r="397" ht="15" customHeight="1" x14ac:dyDescent="0.2"/>
    <row r="398" ht="15" customHeight="1" x14ac:dyDescent="0.2"/>
    <row r="399" ht="15" customHeight="1" x14ac:dyDescent="0.2"/>
    <row r="400" ht="15" customHeight="1" x14ac:dyDescent="0.2"/>
    <row r="401" ht="15" customHeight="1" x14ac:dyDescent="0.2"/>
    <row r="402" ht="15" customHeight="1" x14ac:dyDescent="0.2"/>
    <row r="403" ht="15" customHeight="1" x14ac:dyDescent="0.2"/>
    <row r="404" ht="15" customHeight="1" x14ac:dyDescent="0.2"/>
    <row r="405" ht="15" customHeight="1" x14ac:dyDescent="0.2"/>
    <row r="406" ht="15" customHeight="1" x14ac:dyDescent="0.2"/>
    <row r="407" ht="15" customHeight="1" x14ac:dyDescent="0.2"/>
    <row r="408" ht="15" customHeight="1" x14ac:dyDescent="0.2"/>
    <row r="409" ht="15" customHeight="1" x14ac:dyDescent="0.2"/>
    <row r="410" ht="15" customHeight="1" x14ac:dyDescent="0.2"/>
    <row r="411" ht="15" customHeight="1" x14ac:dyDescent="0.2"/>
    <row r="412" ht="15" customHeight="1" x14ac:dyDescent="0.2"/>
    <row r="413" ht="15" customHeight="1" x14ac:dyDescent="0.2"/>
    <row r="414" ht="15" customHeight="1" x14ac:dyDescent="0.2"/>
    <row r="415" ht="15" customHeight="1" x14ac:dyDescent="0.2"/>
    <row r="416" ht="15" customHeight="1" x14ac:dyDescent="0.2"/>
    <row r="417" ht="15" customHeight="1" x14ac:dyDescent="0.2"/>
    <row r="418" ht="15" customHeight="1" x14ac:dyDescent="0.2"/>
    <row r="419" ht="15" customHeight="1" x14ac:dyDescent="0.2"/>
    <row r="420" ht="15" customHeight="1" x14ac:dyDescent="0.2"/>
    <row r="421" ht="15" customHeight="1" x14ac:dyDescent="0.2"/>
    <row r="422" ht="15" customHeight="1" x14ac:dyDescent="0.2"/>
    <row r="423" ht="15" customHeight="1" x14ac:dyDescent="0.2"/>
    <row r="424" ht="15" customHeight="1" x14ac:dyDescent="0.2"/>
    <row r="425" ht="15" customHeight="1" x14ac:dyDescent="0.2"/>
    <row r="426" ht="15" customHeight="1" x14ac:dyDescent="0.2"/>
    <row r="427" ht="15" customHeight="1" x14ac:dyDescent="0.2"/>
    <row r="428" ht="15" customHeight="1" x14ac:dyDescent="0.2"/>
    <row r="429" ht="15" customHeight="1" x14ac:dyDescent="0.2"/>
    <row r="430" ht="15" customHeight="1" x14ac:dyDescent="0.2"/>
    <row r="431" ht="15" customHeight="1" x14ac:dyDescent="0.2"/>
    <row r="432" ht="15" customHeight="1" x14ac:dyDescent="0.2"/>
    <row r="433" ht="15" customHeight="1" x14ac:dyDescent="0.2"/>
    <row r="434" ht="15" customHeight="1" x14ac:dyDescent="0.2"/>
    <row r="435" ht="15" customHeight="1" x14ac:dyDescent="0.2"/>
    <row r="436" ht="15" customHeight="1" x14ac:dyDescent="0.2"/>
    <row r="437" ht="15" customHeight="1" x14ac:dyDescent="0.2"/>
    <row r="438" ht="15" customHeight="1" x14ac:dyDescent="0.2"/>
    <row r="439" ht="15" customHeight="1" x14ac:dyDescent="0.2"/>
    <row r="440" ht="15" customHeight="1" x14ac:dyDescent="0.2"/>
    <row r="441" ht="15" customHeight="1" x14ac:dyDescent="0.2"/>
    <row r="442" ht="15" customHeight="1" x14ac:dyDescent="0.2"/>
    <row r="443" ht="15" customHeight="1" x14ac:dyDescent="0.2"/>
    <row r="444" ht="15" customHeight="1" x14ac:dyDescent="0.2"/>
    <row r="445" ht="15" customHeight="1" x14ac:dyDescent="0.2"/>
    <row r="446" ht="15" customHeight="1" x14ac:dyDescent="0.2"/>
    <row r="447" ht="15" customHeight="1" x14ac:dyDescent="0.2"/>
    <row r="448" ht="15" customHeight="1" x14ac:dyDescent="0.2"/>
    <row r="449" ht="15" customHeight="1" x14ac:dyDescent="0.2"/>
    <row r="450" ht="15" customHeight="1" x14ac:dyDescent="0.2"/>
    <row r="451" ht="15" customHeight="1" x14ac:dyDescent="0.2"/>
    <row r="452" ht="15" customHeight="1" x14ac:dyDescent="0.2"/>
    <row r="453" ht="15" customHeight="1" x14ac:dyDescent="0.2"/>
    <row r="454" ht="15" customHeight="1" x14ac:dyDescent="0.2"/>
    <row r="455" ht="15" customHeight="1" x14ac:dyDescent="0.2"/>
    <row r="456" ht="15" customHeight="1" x14ac:dyDescent="0.2"/>
    <row r="457" ht="15" customHeight="1" x14ac:dyDescent="0.2"/>
    <row r="458" ht="15" customHeight="1" x14ac:dyDescent="0.2"/>
    <row r="459" ht="15" customHeight="1" x14ac:dyDescent="0.2"/>
    <row r="460" ht="15" customHeight="1" x14ac:dyDescent="0.2"/>
    <row r="461" ht="15" customHeight="1" x14ac:dyDescent="0.2"/>
    <row r="462" ht="15" customHeight="1" x14ac:dyDescent="0.2"/>
    <row r="463" ht="15" customHeight="1" x14ac:dyDescent="0.2"/>
    <row r="464" ht="15" customHeight="1" x14ac:dyDescent="0.2"/>
    <row r="465" ht="15" customHeight="1" x14ac:dyDescent="0.2"/>
    <row r="466" ht="15" customHeight="1" x14ac:dyDescent="0.2"/>
    <row r="467" ht="15" customHeight="1" x14ac:dyDescent="0.2"/>
    <row r="468" ht="15" customHeight="1" x14ac:dyDescent="0.2"/>
    <row r="469" ht="15" customHeight="1" x14ac:dyDescent="0.2"/>
    <row r="470" ht="15" customHeight="1" x14ac:dyDescent="0.2"/>
    <row r="471" ht="15" customHeight="1" x14ac:dyDescent="0.2"/>
    <row r="472" ht="15" customHeight="1" x14ac:dyDescent="0.2"/>
    <row r="473" ht="15" customHeight="1" x14ac:dyDescent="0.2"/>
    <row r="474" ht="15" customHeight="1" x14ac:dyDescent="0.2"/>
    <row r="475" ht="15" customHeight="1" x14ac:dyDescent="0.2"/>
    <row r="476" ht="15" customHeight="1" x14ac:dyDescent="0.2"/>
    <row r="477" ht="15" customHeight="1" x14ac:dyDescent="0.2"/>
    <row r="478" ht="15" customHeight="1" x14ac:dyDescent="0.2"/>
    <row r="479" ht="15" customHeight="1" x14ac:dyDescent="0.2"/>
    <row r="480" ht="15" customHeight="1" x14ac:dyDescent="0.2"/>
    <row r="481" ht="15" customHeight="1" x14ac:dyDescent="0.2"/>
    <row r="482" ht="15" customHeight="1" x14ac:dyDescent="0.2"/>
    <row r="483" ht="15" customHeight="1" x14ac:dyDescent="0.2"/>
    <row r="484" ht="15" customHeight="1" x14ac:dyDescent="0.2"/>
    <row r="485" ht="15" customHeight="1" x14ac:dyDescent="0.2"/>
    <row r="486" ht="15" customHeight="1" x14ac:dyDescent="0.2"/>
    <row r="487" ht="15" customHeight="1" x14ac:dyDescent="0.2"/>
    <row r="488" ht="15" customHeight="1" x14ac:dyDescent="0.2"/>
    <row r="489" ht="15" customHeight="1" x14ac:dyDescent="0.2"/>
    <row r="490" ht="15" customHeight="1" x14ac:dyDescent="0.2"/>
    <row r="491" ht="15" customHeight="1" x14ac:dyDescent="0.2"/>
    <row r="492" ht="15" customHeight="1" x14ac:dyDescent="0.2"/>
    <row r="493" ht="15" customHeight="1" x14ac:dyDescent="0.2"/>
    <row r="494" ht="15" customHeight="1" x14ac:dyDescent="0.2"/>
    <row r="495" ht="15" customHeight="1" x14ac:dyDescent="0.2"/>
    <row r="496" ht="15" customHeight="1" x14ac:dyDescent="0.2"/>
    <row r="497" ht="15" customHeight="1" x14ac:dyDescent="0.2"/>
    <row r="498" ht="15" customHeight="1" x14ac:dyDescent="0.2"/>
    <row r="499" ht="15" customHeight="1" x14ac:dyDescent="0.2"/>
    <row r="500" ht="15" customHeight="1" x14ac:dyDescent="0.2"/>
    <row r="501" ht="15" customHeight="1" x14ac:dyDescent="0.2"/>
    <row r="502" ht="15" customHeight="1" x14ac:dyDescent="0.2"/>
    <row r="503" ht="15" customHeight="1" x14ac:dyDescent="0.2"/>
    <row r="504" ht="15" customHeight="1" x14ac:dyDescent="0.2"/>
    <row r="505" ht="15" customHeight="1" x14ac:dyDescent="0.2"/>
    <row r="506" ht="15" customHeight="1" x14ac:dyDescent="0.2"/>
    <row r="507" ht="15" customHeight="1" x14ac:dyDescent="0.2"/>
    <row r="508" ht="15" customHeight="1" x14ac:dyDescent="0.2"/>
    <row r="509" ht="15" customHeight="1" x14ac:dyDescent="0.2"/>
    <row r="510" ht="15" customHeight="1" x14ac:dyDescent="0.2"/>
    <row r="511" ht="15" customHeight="1" x14ac:dyDescent="0.2"/>
    <row r="512" ht="15" customHeight="1" x14ac:dyDescent="0.2"/>
    <row r="513" ht="15" customHeight="1" x14ac:dyDescent="0.2"/>
    <row r="514" ht="15" customHeight="1" x14ac:dyDescent="0.2"/>
    <row r="515" ht="15" customHeight="1" x14ac:dyDescent="0.2"/>
    <row r="516" ht="15" customHeight="1" x14ac:dyDescent="0.2"/>
    <row r="517" ht="15" customHeight="1" x14ac:dyDescent="0.2"/>
    <row r="518" ht="15" customHeight="1" x14ac:dyDescent="0.2"/>
    <row r="519" ht="15" customHeight="1" x14ac:dyDescent="0.2"/>
    <row r="520" ht="15" customHeight="1" x14ac:dyDescent="0.2"/>
    <row r="521" ht="15" customHeight="1" x14ac:dyDescent="0.2"/>
    <row r="522" ht="15" customHeight="1" x14ac:dyDescent="0.2"/>
    <row r="523" ht="15" customHeight="1" x14ac:dyDescent="0.2"/>
    <row r="524" ht="15" customHeight="1" x14ac:dyDescent="0.2"/>
    <row r="525" ht="15" customHeight="1" x14ac:dyDescent="0.2"/>
    <row r="526" ht="15" customHeight="1" x14ac:dyDescent="0.2"/>
    <row r="527" ht="15" customHeight="1" x14ac:dyDescent="0.2"/>
    <row r="528" ht="15" customHeight="1" x14ac:dyDescent="0.2"/>
    <row r="529" ht="15" customHeight="1" x14ac:dyDescent="0.2"/>
    <row r="530" ht="15" customHeight="1" x14ac:dyDescent="0.2"/>
    <row r="531" ht="15" customHeight="1" x14ac:dyDescent="0.2"/>
    <row r="532" ht="15" customHeight="1" x14ac:dyDescent="0.2"/>
    <row r="533" ht="15" customHeight="1" x14ac:dyDescent="0.2"/>
    <row r="534" ht="15" customHeight="1" x14ac:dyDescent="0.2"/>
    <row r="535" ht="15" customHeight="1" x14ac:dyDescent="0.2"/>
    <row r="536" ht="15" customHeight="1" x14ac:dyDescent="0.2"/>
    <row r="537" ht="15" customHeight="1" x14ac:dyDescent="0.2"/>
    <row r="538" ht="15" customHeight="1" x14ac:dyDescent="0.2"/>
    <row r="539" ht="15" customHeight="1" x14ac:dyDescent="0.2"/>
    <row r="540" ht="15" customHeight="1" x14ac:dyDescent="0.2"/>
    <row r="541" ht="15" customHeight="1" x14ac:dyDescent="0.2"/>
    <row r="542" ht="15" customHeight="1" x14ac:dyDescent="0.2"/>
    <row r="543" ht="15" customHeight="1" x14ac:dyDescent="0.2"/>
    <row r="544" ht="15" customHeight="1" x14ac:dyDescent="0.2"/>
    <row r="545" ht="15" customHeight="1" x14ac:dyDescent="0.2"/>
    <row r="546" ht="15" customHeight="1" x14ac:dyDescent="0.2"/>
    <row r="547" ht="15" customHeight="1" x14ac:dyDescent="0.2"/>
    <row r="548" ht="15" customHeight="1" x14ac:dyDescent="0.2"/>
    <row r="549" ht="15" customHeight="1" x14ac:dyDescent="0.2"/>
    <row r="550" ht="15" customHeight="1" x14ac:dyDescent="0.2"/>
    <row r="551" ht="15" customHeight="1" x14ac:dyDescent="0.2"/>
    <row r="552" ht="15" customHeight="1" x14ac:dyDescent="0.2"/>
    <row r="553" ht="15" customHeight="1" x14ac:dyDescent="0.2"/>
    <row r="554" ht="15" customHeight="1" x14ac:dyDescent="0.2"/>
    <row r="555" ht="15" customHeight="1" x14ac:dyDescent="0.2"/>
    <row r="556" ht="15" customHeight="1" x14ac:dyDescent="0.2"/>
    <row r="557" ht="15" customHeight="1" x14ac:dyDescent="0.2"/>
    <row r="558" ht="15" customHeight="1" x14ac:dyDescent="0.2"/>
    <row r="559" ht="15" customHeight="1" x14ac:dyDescent="0.2"/>
    <row r="560" ht="15" customHeight="1" x14ac:dyDescent="0.2"/>
    <row r="561" ht="15" customHeight="1" x14ac:dyDescent="0.2"/>
    <row r="562" ht="15" customHeight="1" x14ac:dyDescent="0.2"/>
    <row r="563" ht="15" customHeight="1" x14ac:dyDescent="0.2"/>
    <row r="564" ht="15" customHeight="1" x14ac:dyDescent="0.2"/>
    <row r="565" ht="15" customHeight="1" x14ac:dyDescent="0.2"/>
    <row r="566" ht="15" customHeight="1" x14ac:dyDescent="0.2"/>
    <row r="567" ht="15" customHeight="1" x14ac:dyDescent="0.2"/>
    <row r="568" ht="15" customHeight="1" x14ac:dyDescent="0.2"/>
    <row r="569" ht="15" customHeight="1" x14ac:dyDescent="0.2"/>
    <row r="570" ht="15" customHeight="1" x14ac:dyDescent="0.2"/>
    <row r="571" ht="15" customHeight="1" x14ac:dyDescent="0.2"/>
    <row r="572" ht="15" customHeight="1" x14ac:dyDescent="0.2"/>
    <row r="573" ht="15" customHeight="1" x14ac:dyDescent="0.2"/>
    <row r="574" ht="15" customHeight="1" x14ac:dyDescent="0.2"/>
    <row r="575" ht="15" customHeight="1" x14ac:dyDescent="0.2"/>
    <row r="576" ht="15" customHeight="1" x14ac:dyDescent="0.2"/>
    <row r="577" ht="15" customHeight="1" x14ac:dyDescent="0.2"/>
    <row r="578" ht="15" customHeight="1" x14ac:dyDescent="0.2"/>
    <row r="579" ht="15" customHeight="1" x14ac:dyDescent="0.2"/>
    <row r="580" ht="15" customHeight="1" x14ac:dyDescent="0.2"/>
    <row r="581" ht="15" customHeight="1" x14ac:dyDescent="0.2"/>
    <row r="582" ht="15" customHeight="1" x14ac:dyDescent="0.2"/>
    <row r="583" ht="15" customHeight="1" x14ac:dyDescent="0.2"/>
    <row r="584" ht="15" customHeight="1" x14ac:dyDescent="0.2"/>
    <row r="585" ht="15" customHeight="1" x14ac:dyDescent="0.2"/>
    <row r="586" ht="15" customHeight="1" x14ac:dyDescent="0.2"/>
    <row r="587" ht="15" customHeight="1" x14ac:dyDescent="0.2"/>
    <row r="588" ht="15" customHeight="1" x14ac:dyDescent="0.2"/>
    <row r="589" ht="15" customHeight="1" x14ac:dyDescent="0.2"/>
    <row r="590" ht="15" customHeight="1" x14ac:dyDescent="0.2"/>
    <row r="591" ht="15" customHeight="1" x14ac:dyDescent="0.2"/>
    <row r="592" ht="15" customHeight="1" x14ac:dyDescent="0.2"/>
    <row r="593" ht="15" customHeight="1" x14ac:dyDescent="0.2"/>
    <row r="594" ht="15" customHeight="1" x14ac:dyDescent="0.2"/>
    <row r="595" ht="15" customHeight="1" x14ac:dyDescent="0.2"/>
    <row r="596" ht="15" customHeight="1" x14ac:dyDescent="0.2"/>
    <row r="597" ht="15" customHeight="1" x14ac:dyDescent="0.2"/>
    <row r="598" ht="15" customHeight="1" x14ac:dyDescent="0.2"/>
    <row r="599" ht="15" customHeight="1" x14ac:dyDescent="0.2"/>
    <row r="600" ht="15" customHeight="1" x14ac:dyDescent="0.2"/>
    <row r="601" ht="15" customHeight="1" x14ac:dyDescent="0.2"/>
    <row r="602" ht="15" customHeight="1" x14ac:dyDescent="0.2"/>
    <row r="603" ht="15" customHeight="1" x14ac:dyDescent="0.2"/>
    <row r="604" ht="15" customHeight="1" x14ac:dyDescent="0.2"/>
    <row r="605" ht="15" customHeight="1" x14ac:dyDescent="0.2"/>
    <row r="606" ht="15" customHeight="1" x14ac:dyDescent="0.2"/>
    <row r="607" ht="15" customHeight="1" x14ac:dyDescent="0.2"/>
    <row r="608" ht="15" customHeight="1" x14ac:dyDescent="0.2"/>
    <row r="609" ht="15" customHeight="1" x14ac:dyDescent="0.2"/>
    <row r="610" ht="15" customHeight="1" x14ac:dyDescent="0.2"/>
    <row r="611" ht="15" customHeight="1" x14ac:dyDescent="0.2"/>
    <row r="612" ht="15" customHeight="1" x14ac:dyDescent="0.2"/>
    <row r="613" ht="15" customHeight="1" x14ac:dyDescent="0.2"/>
    <row r="614" ht="15" customHeight="1" x14ac:dyDescent="0.2"/>
    <row r="615" ht="15" customHeight="1" x14ac:dyDescent="0.2"/>
    <row r="616" ht="15" customHeight="1" x14ac:dyDescent="0.2"/>
    <row r="617" ht="15" customHeight="1" x14ac:dyDescent="0.2"/>
    <row r="618" ht="15" customHeight="1" x14ac:dyDescent="0.2"/>
    <row r="619" ht="15" customHeight="1" x14ac:dyDescent="0.2"/>
    <row r="620" ht="15" customHeight="1" x14ac:dyDescent="0.2"/>
    <row r="621" ht="15" customHeight="1" x14ac:dyDescent="0.2"/>
    <row r="622" ht="15" customHeight="1" x14ac:dyDescent="0.2"/>
    <row r="623" ht="15" customHeight="1" x14ac:dyDescent="0.2"/>
    <row r="624" ht="15" customHeight="1" x14ac:dyDescent="0.2"/>
    <row r="625" ht="15" customHeight="1" x14ac:dyDescent="0.2"/>
    <row r="626" ht="15" customHeight="1" x14ac:dyDescent="0.2"/>
    <row r="627" ht="15" customHeight="1" x14ac:dyDescent="0.2"/>
    <row r="628" ht="15" customHeight="1" x14ac:dyDescent="0.2"/>
    <row r="629" ht="15" customHeight="1" x14ac:dyDescent="0.2"/>
    <row r="630" ht="15" customHeight="1" x14ac:dyDescent="0.2"/>
    <row r="631" ht="15" customHeight="1" x14ac:dyDescent="0.2"/>
    <row r="632" ht="15" customHeight="1" x14ac:dyDescent="0.2"/>
    <row r="633" ht="15" customHeight="1" x14ac:dyDescent="0.2"/>
    <row r="634" ht="15" customHeight="1" x14ac:dyDescent="0.2"/>
    <row r="635" ht="15" customHeight="1" x14ac:dyDescent="0.2"/>
    <row r="636" ht="15" customHeight="1" x14ac:dyDescent="0.2"/>
    <row r="637" ht="15" customHeight="1" x14ac:dyDescent="0.2"/>
    <row r="638" ht="15" customHeight="1" x14ac:dyDescent="0.2"/>
    <row r="639" ht="15" customHeight="1" x14ac:dyDescent="0.2"/>
    <row r="640" ht="15" customHeight="1" x14ac:dyDescent="0.2"/>
    <row r="641" ht="15" customHeight="1" x14ac:dyDescent="0.2"/>
    <row r="642" ht="15" customHeight="1" x14ac:dyDescent="0.2"/>
    <row r="643" ht="15" customHeight="1" x14ac:dyDescent="0.2"/>
    <row r="644" ht="15" customHeight="1" x14ac:dyDescent="0.2"/>
    <row r="645" ht="15" customHeight="1" x14ac:dyDescent="0.2"/>
    <row r="646" ht="15" customHeight="1" x14ac:dyDescent="0.2"/>
    <row r="647" ht="15" customHeight="1" x14ac:dyDescent="0.2"/>
    <row r="648" ht="15" customHeight="1" x14ac:dyDescent="0.2"/>
    <row r="649" ht="15" customHeight="1" x14ac:dyDescent="0.2"/>
    <row r="650" ht="15" customHeight="1" x14ac:dyDescent="0.2"/>
    <row r="651" ht="15" customHeight="1" x14ac:dyDescent="0.2"/>
    <row r="652" ht="15" customHeight="1" x14ac:dyDescent="0.2"/>
    <row r="653" ht="15" customHeight="1" x14ac:dyDescent="0.2"/>
    <row r="654" ht="15" customHeight="1" x14ac:dyDescent="0.2"/>
    <row r="655" ht="15" customHeight="1" x14ac:dyDescent="0.2"/>
    <row r="656" ht="15" customHeight="1" x14ac:dyDescent="0.2"/>
    <row r="657" ht="15" customHeight="1" x14ac:dyDescent="0.2"/>
    <row r="658" ht="15" customHeight="1" x14ac:dyDescent="0.2"/>
    <row r="659" ht="15" customHeight="1" x14ac:dyDescent="0.2"/>
    <row r="660" ht="15" customHeight="1" x14ac:dyDescent="0.2"/>
    <row r="661" ht="15" customHeight="1" x14ac:dyDescent="0.2"/>
    <row r="662" ht="15" customHeight="1" x14ac:dyDescent="0.2"/>
    <row r="663" ht="15" customHeight="1" x14ac:dyDescent="0.2"/>
    <row r="664" ht="15" customHeight="1" x14ac:dyDescent="0.2"/>
    <row r="665" ht="15" customHeight="1" x14ac:dyDescent="0.2"/>
    <row r="666" ht="15" customHeight="1" x14ac:dyDescent="0.2"/>
    <row r="667" ht="15" customHeight="1" x14ac:dyDescent="0.2"/>
    <row r="668" ht="15" customHeight="1" x14ac:dyDescent="0.2"/>
    <row r="669" ht="15" customHeight="1" x14ac:dyDescent="0.2"/>
    <row r="670" ht="15" customHeight="1" x14ac:dyDescent="0.2"/>
    <row r="671" ht="15" customHeight="1" x14ac:dyDescent="0.2"/>
    <row r="672" ht="15" customHeight="1" x14ac:dyDescent="0.2"/>
    <row r="673" ht="15" customHeight="1" x14ac:dyDescent="0.2"/>
    <row r="674" ht="15" customHeight="1" x14ac:dyDescent="0.2"/>
    <row r="675" ht="15" customHeight="1" x14ac:dyDescent="0.2"/>
    <row r="676" ht="15" customHeight="1" x14ac:dyDescent="0.2"/>
    <row r="677" ht="15" customHeight="1" x14ac:dyDescent="0.2"/>
    <row r="678" ht="15" customHeight="1" x14ac:dyDescent="0.2"/>
    <row r="679" ht="15" customHeight="1" x14ac:dyDescent="0.2"/>
    <row r="680" ht="15" customHeight="1" x14ac:dyDescent="0.2"/>
    <row r="681" ht="15" customHeight="1" x14ac:dyDescent="0.2"/>
    <row r="682" ht="15" customHeight="1" x14ac:dyDescent="0.2"/>
    <row r="683" ht="15" customHeight="1" x14ac:dyDescent="0.2"/>
    <row r="684" ht="15" customHeight="1" x14ac:dyDescent="0.2"/>
    <row r="685" ht="15" customHeight="1" x14ac:dyDescent="0.2"/>
    <row r="686" ht="15" customHeight="1" x14ac:dyDescent="0.2"/>
    <row r="687" ht="15" customHeight="1" x14ac:dyDescent="0.2"/>
    <row r="688" ht="15" customHeight="1" x14ac:dyDescent="0.2"/>
    <row r="689" ht="15" customHeight="1" x14ac:dyDescent="0.2"/>
    <row r="690" ht="15" customHeight="1" x14ac:dyDescent="0.2"/>
    <row r="691" ht="15" customHeight="1" x14ac:dyDescent="0.2"/>
    <row r="692" ht="15" customHeight="1" x14ac:dyDescent="0.2"/>
    <row r="693" ht="15" customHeight="1" x14ac:dyDescent="0.2"/>
    <row r="694" ht="15" customHeight="1" x14ac:dyDescent="0.2"/>
    <row r="695" ht="15" customHeight="1" x14ac:dyDescent="0.2"/>
    <row r="696" ht="15" customHeight="1" x14ac:dyDescent="0.2"/>
    <row r="697" ht="15" customHeight="1" x14ac:dyDescent="0.2"/>
    <row r="698" ht="15" customHeight="1" x14ac:dyDescent="0.2"/>
    <row r="699" ht="15" customHeight="1" x14ac:dyDescent="0.2"/>
    <row r="700" ht="15" customHeight="1" x14ac:dyDescent="0.2"/>
    <row r="701" ht="15" customHeight="1" x14ac:dyDescent="0.2"/>
    <row r="702" ht="15" customHeight="1" x14ac:dyDescent="0.2"/>
    <row r="703" ht="15" customHeight="1" x14ac:dyDescent="0.2"/>
    <row r="704" ht="15" customHeight="1" x14ac:dyDescent="0.2"/>
    <row r="705" ht="15" customHeight="1" x14ac:dyDescent="0.2"/>
    <row r="706" ht="15" customHeight="1" x14ac:dyDescent="0.2"/>
    <row r="707" ht="15" customHeight="1" x14ac:dyDescent="0.2"/>
    <row r="708" ht="15" customHeight="1" x14ac:dyDescent="0.2"/>
    <row r="709" ht="15" customHeight="1" x14ac:dyDescent="0.2"/>
    <row r="710" ht="15" customHeight="1" x14ac:dyDescent="0.2"/>
    <row r="711" ht="15" customHeight="1" x14ac:dyDescent="0.2"/>
    <row r="712" ht="15" customHeight="1" x14ac:dyDescent="0.2"/>
    <row r="713" ht="15" customHeight="1" x14ac:dyDescent="0.2"/>
    <row r="714" ht="15" customHeight="1" x14ac:dyDescent="0.2"/>
    <row r="715" ht="15" customHeight="1" x14ac:dyDescent="0.2"/>
    <row r="716" ht="15" customHeight="1" x14ac:dyDescent="0.2"/>
    <row r="717" ht="15" customHeight="1" x14ac:dyDescent="0.2"/>
    <row r="718" ht="15" customHeight="1" x14ac:dyDescent="0.2"/>
    <row r="719" ht="15" customHeight="1" x14ac:dyDescent="0.2"/>
    <row r="720" ht="15" customHeight="1" x14ac:dyDescent="0.2"/>
    <row r="721" ht="15" customHeight="1" x14ac:dyDescent="0.2"/>
    <row r="722" ht="15" customHeight="1" x14ac:dyDescent="0.2"/>
    <row r="723" ht="15" customHeight="1" x14ac:dyDescent="0.2"/>
    <row r="724" ht="15" customHeight="1" x14ac:dyDescent="0.2"/>
    <row r="725" ht="15" customHeight="1" x14ac:dyDescent="0.2"/>
    <row r="726" ht="15" customHeight="1" x14ac:dyDescent="0.2"/>
    <row r="727" ht="15" customHeight="1" x14ac:dyDescent="0.2"/>
    <row r="728" ht="15" customHeight="1" x14ac:dyDescent="0.2"/>
    <row r="729" ht="15" customHeight="1" x14ac:dyDescent="0.2"/>
    <row r="730" ht="15" customHeight="1" x14ac:dyDescent="0.2"/>
    <row r="731" ht="15" customHeight="1" x14ac:dyDescent="0.2"/>
    <row r="732" ht="15" customHeight="1" x14ac:dyDescent="0.2"/>
    <row r="733" ht="15" customHeight="1" x14ac:dyDescent="0.2"/>
    <row r="734" ht="15" customHeight="1" x14ac:dyDescent="0.2"/>
    <row r="735" ht="15" customHeight="1" x14ac:dyDescent="0.2"/>
    <row r="736" ht="15" customHeight="1" x14ac:dyDescent="0.2"/>
    <row r="737" ht="15" customHeight="1" x14ac:dyDescent="0.2"/>
    <row r="738" ht="15" customHeight="1" x14ac:dyDescent="0.2"/>
    <row r="739" ht="15" customHeight="1" x14ac:dyDescent="0.2"/>
    <row r="740" ht="15" customHeight="1" x14ac:dyDescent="0.2"/>
    <row r="741" ht="15" customHeight="1" x14ac:dyDescent="0.2"/>
    <row r="742" ht="15" customHeight="1" x14ac:dyDescent="0.2"/>
    <row r="743" ht="15" customHeight="1" x14ac:dyDescent="0.2"/>
    <row r="744" ht="15" customHeight="1" x14ac:dyDescent="0.2"/>
    <row r="745" ht="15" customHeight="1" x14ac:dyDescent="0.2"/>
    <row r="746" ht="15" customHeight="1" x14ac:dyDescent="0.2"/>
    <row r="747" ht="15" customHeight="1" x14ac:dyDescent="0.2"/>
    <row r="748" ht="15" customHeight="1" x14ac:dyDescent="0.2"/>
    <row r="749" ht="15" customHeight="1" x14ac:dyDescent="0.2"/>
    <row r="750" ht="15" customHeight="1" x14ac:dyDescent="0.2"/>
    <row r="751" ht="15" customHeight="1" x14ac:dyDescent="0.2"/>
    <row r="752" ht="15" customHeight="1" x14ac:dyDescent="0.2"/>
    <row r="753" ht="15" customHeight="1" x14ac:dyDescent="0.2"/>
    <row r="754" ht="15" customHeight="1" x14ac:dyDescent="0.2"/>
    <row r="755" ht="15" customHeight="1" x14ac:dyDescent="0.2"/>
    <row r="756" ht="15" customHeight="1" x14ac:dyDescent="0.2"/>
    <row r="757" ht="15" customHeight="1" x14ac:dyDescent="0.2"/>
    <row r="758" ht="15" customHeight="1" x14ac:dyDescent="0.2"/>
    <row r="759" ht="15" customHeight="1" x14ac:dyDescent="0.2"/>
    <row r="760" ht="15" customHeight="1" x14ac:dyDescent="0.2"/>
    <row r="761" ht="15" customHeight="1" x14ac:dyDescent="0.2"/>
    <row r="762" ht="15" customHeight="1" x14ac:dyDescent="0.2"/>
    <row r="763" ht="15" customHeight="1" x14ac:dyDescent="0.2"/>
    <row r="764" ht="15" customHeight="1" x14ac:dyDescent="0.2"/>
    <row r="765" ht="15" customHeight="1" x14ac:dyDescent="0.2"/>
    <row r="766" ht="15" customHeight="1" x14ac:dyDescent="0.2"/>
    <row r="767" ht="15" customHeight="1" x14ac:dyDescent="0.2"/>
    <row r="768" ht="15" customHeight="1" x14ac:dyDescent="0.2"/>
    <row r="769" ht="15" customHeight="1" x14ac:dyDescent="0.2"/>
    <row r="770" ht="15" customHeight="1" x14ac:dyDescent="0.2"/>
    <row r="771" ht="15" customHeight="1" x14ac:dyDescent="0.2"/>
    <row r="772" ht="15" customHeight="1" x14ac:dyDescent="0.2"/>
    <row r="773" ht="15" customHeight="1" x14ac:dyDescent="0.2"/>
    <row r="774" ht="15" customHeight="1" x14ac:dyDescent="0.2"/>
    <row r="775" ht="15" customHeight="1" x14ac:dyDescent="0.2"/>
    <row r="776" ht="15" customHeight="1" x14ac:dyDescent="0.2"/>
    <row r="777" ht="15" customHeight="1" x14ac:dyDescent="0.2"/>
    <row r="778" ht="15" customHeight="1" x14ac:dyDescent="0.2"/>
    <row r="779" ht="15" customHeight="1" x14ac:dyDescent="0.2"/>
    <row r="780" ht="15" customHeight="1" x14ac:dyDescent="0.2"/>
    <row r="781" ht="15" customHeight="1" x14ac:dyDescent="0.2"/>
    <row r="782" ht="15" customHeight="1" x14ac:dyDescent="0.2"/>
    <row r="783" ht="15" customHeight="1" x14ac:dyDescent="0.2"/>
    <row r="784" ht="15" customHeight="1" x14ac:dyDescent="0.2"/>
    <row r="785" ht="15" customHeight="1" x14ac:dyDescent="0.2"/>
    <row r="786" ht="15" customHeight="1" x14ac:dyDescent="0.2"/>
    <row r="787" ht="15" customHeight="1" x14ac:dyDescent="0.2"/>
    <row r="788" ht="15" customHeight="1" x14ac:dyDescent="0.2"/>
    <row r="789" ht="15" customHeight="1" x14ac:dyDescent="0.2"/>
    <row r="790" ht="15" customHeight="1" x14ac:dyDescent="0.2"/>
    <row r="791" ht="15" customHeight="1" x14ac:dyDescent="0.2"/>
    <row r="792" ht="15" customHeight="1" x14ac:dyDescent="0.2"/>
    <row r="793" ht="15" customHeight="1" x14ac:dyDescent="0.2"/>
    <row r="794" ht="15" customHeight="1" x14ac:dyDescent="0.2"/>
    <row r="795" ht="15" customHeight="1" x14ac:dyDescent="0.2"/>
    <row r="796" ht="15" customHeight="1" x14ac:dyDescent="0.2"/>
    <row r="797" ht="15" customHeight="1" x14ac:dyDescent="0.2"/>
    <row r="798" ht="15" customHeight="1" x14ac:dyDescent="0.2"/>
    <row r="799" ht="15" customHeight="1" x14ac:dyDescent="0.2"/>
    <row r="800" ht="15" customHeight="1" x14ac:dyDescent="0.2"/>
    <row r="801" ht="15" customHeight="1" x14ac:dyDescent="0.2"/>
    <row r="802" ht="15" customHeight="1" x14ac:dyDescent="0.2"/>
    <row r="803" ht="15" customHeight="1" x14ac:dyDescent="0.2"/>
    <row r="804" ht="15" customHeight="1" x14ac:dyDescent="0.2"/>
    <row r="805" ht="15" customHeight="1" x14ac:dyDescent="0.2"/>
    <row r="806" ht="15" customHeight="1" x14ac:dyDescent="0.2"/>
    <row r="807" ht="15" customHeight="1" x14ac:dyDescent="0.2"/>
    <row r="808" ht="15" customHeight="1" x14ac:dyDescent="0.2"/>
    <row r="809" ht="15" customHeight="1" x14ac:dyDescent="0.2"/>
    <row r="810" ht="15" customHeight="1" x14ac:dyDescent="0.2"/>
    <row r="811" ht="15" customHeight="1" x14ac:dyDescent="0.2"/>
    <row r="812" ht="15" customHeight="1" x14ac:dyDescent="0.2"/>
    <row r="813" ht="15" customHeight="1" x14ac:dyDescent="0.2"/>
    <row r="814" ht="15" customHeight="1" x14ac:dyDescent="0.2"/>
    <row r="815" ht="15" customHeight="1" x14ac:dyDescent="0.2"/>
    <row r="816" ht="15" customHeight="1" x14ac:dyDescent="0.2"/>
    <row r="817" ht="15" customHeight="1" x14ac:dyDescent="0.2"/>
    <row r="818" ht="15" customHeight="1" x14ac:dyDescent="0.2"/>
    <row r="819" ht="15" customHeight="1" x14ac:dyDescent="0.2"/>
    <row r="820" ht="15" customHeight="1" x14ac:dyDescent="0.2"/>
    <row r="821" ht="15" customHeight="1" x14ac:dyDescent="0.2"/>
    <row r="822" ht="15" customHeight="1" x14ac:dyDescent="0.2"/>
    <row r="823" ht="15" customHeight="1" x14ac:dyDescent="0.2"/>
    <row r="824" ht="15" customHeight="1" x14ac:dyDescent="0.2"/>
    <row r="825" ht="15" customHeight="1" x14ac:dyDescent="0.2"/>
    <row r="826" ht="15" customHeight="1" x14ac:dyDescent="0.2"/>
    <row r="827" ht="15" customHeight="1" x14ac:dyDescent="0.2"/>
    <row r="828" ht="15" customHeight="1" x14ac:dyDescent="0.2"/>
    <row r="829" ht="15" customHeight="1" x14ac:dyDescent="0.2"/>
    <row r="830" ht="15" customHeight="1" x14ac:dyDescent="0.2"/>
    <row r="831" ht="15" customHeight="1" x14ac:dyDescent="0.2"/>
    <row r="832" ht="15" customHeight="1" x14ac:dyDescent="0.2"/>
    <row r="833" ht="15" customHeight="1" x14ac:dyDescent="0.2"/>
    <row r="834" ht="15" customHeight="1" x14ac:dyDescent="0.2"/>
    <row r="835" ht="15" customHeight="1" x14ac:dyDescent="0.2"/>
    <row r="836" ht="15" customHeight="1" x14ac:dyDescent="0.2"/>
    <row r="837" ht="15" customHeight="1" x14ac:dyDescent="0.2"/>
    <row r="838" ht="15" customHeight="1" x14ac:dyDescent="0.2"/>
    <row r="839" ht="15" customHeight="1" x14ac:dyDescent="0.2"/>
    <row r="840" ht="15" customHeight="1" x14ac:dyDescent="0.2"/>
    <row r="841" ht="15" customHeight="1" x14ac:dyDescent="0.2"/>
    <row r="842" ht="15" customHeight="1" x14ac:dyDescent="0.2"/>
    <row r="843" ht="15" customHeight="1" x14ac:dyDescent="0.2"/>
    <row r="844" ht="15" customHeight="1" x14ac:dyDescent="0.2"/>
    <row r="845" ht="15" customHeight="1" x14ac:dyDescent="0.2"/>
    <row r="846" ht="15" customHeight="1" x14ac:dyDescent="0.2"/>
    <row r="847" ht="15" customHeight="1" x14ac:dyDescent="0.2"/>
    <row r="848" ht="15" customHeight="1" x14ac:dyDescent="0.2"/>
    <row r="849" ht="15" customHeight="1" x14ac:dyDescent="0.2"/>
    <row r="850" ht="15" customHeight="1" x14ac:dyDescent="0.2"/>
    <row r="851" ht="15" customHeight="1" x14ac:dyDescent="0.2"/>
    <row r="852" ht="15" customHeight="1" x14ac:dyDescent="0.2"/>
    <row r="853" ht="15" customHeight="1" x14ac:dyDescent="0.2"/>
    <row r="854" ht="15" customHeight="1" x14ac:dyDescent="0.2"/>
    <row r="855" ht="15" customHeight="1" x14ac:dyDescent="0.2"/>
    <row r="856" ht="15" customHeight="1" x14ac:dyDescent="0.2"/>
    <row r="857" ht="15" customHeight="1" x14ac:dyDescent="0.2"/>
    <row r="858" ht="15" customHeight="1" x14ac:dyDescent="0.2"/>
    <row r="859" ht="15" customHeight="1" x14ac:dyDescent="0.2"/>
    <row r="860" ht="15" customHeight="1" x14ac:dyDescent="0.2"/>
    <row r="861" ht="15" customHeight="1" x14ac:dyDescent="0.2"/>
    <row r="862" ht="15" customHeight="1" x14ac:dyDescent="0.2"/>
    <row r="863" ht="15" customHeight="1" x14ac:dyDescent="0.2"/>
    <row r="864" ht="15" customHeight="1" x14ac:dyDescent="0.2"/>
    <row r="865" ht="15" customHeight="1" x14ac:dyDescent="0.2"/>
    <row r="866" ht="15" customHeight="1" x14ac:dyDescent="0.2"/>
    <row r="867" ht="15" customHeight="1" x14ac:dyDescent="0.2"/>
    <row r="868" ht="15" customHeight="1" x14ac:dyDescent="0.2"/>
    <row r="869" ht="15" customHeight="1" x14ac:dyDescent="0.2"/>
    <row r="870" ht="15" customHeight="1" x14ac:dyDescent="0.2"/>
    <row r="871" ht="15" customHeight="1" x14ac:dyDescent="0.2"/>
    <row r="872" ht="15" customHeight="1" x14ac:dyDescent="0.2"/>
    <row r="873" ht="15" customHeight="1" x14ac:dyDescent="0.2"/>
    <row r="874" ht="15" customHeight="1" x14ac:dyDescent="0.2"/>
    <row r="875" ht="15" customHeight="1" x14ac:dyDescent="0.2"/>
    <row r="876" ht="15" customHeight="1" x14ac:dyDescent="0.2"/>
    <row r="877" ht="15" customHeight="1" x14ac:dyDescent="0.2"/>
    <row r="878" ht="15" customHeight="1" x14ac:dyDescent="0.2"/>
    <row r="879" ht="15" customHeight="1" x14ac:dyDescent="0.2"/>
    <row r="880" ht="15" customHeight="1" x14ac:dyDescent="0.2"/>
    <row r="881" ht="15" customHeight="1" x14ac:dyDescent="0.2"/>
    <row r="882" ht="15" customHeight="1" x14ac:dyDescent="0.2"/>
    <row r="883" ht="15" customHeight="1" x14ac:dyDescent="0.2"/>
    <row r="884" ht="15" customHeight="1" x14ac:dyDescent="0.2"/>
    <row r="885" ht="15" customHeight="1" x14ac:dyDescent="0.2"/>
    <row r="886" ht="15" customHeight="1" x14ac:dyDescent="0.2"/>
    <row r="887" ht="15" customHeight="1" x14ac:dyDescent="0.2"/>
    <row r="888" ht="15" customHeight="1" x14ac:dyDescent="0.2"/>
    <row r="889" ht="15" customHeight="1" x14ac:dyDescent="0.2"/>
    <row r="890" ht="15" customHeight="1" x14ac:dyDescent="0.2"/>
    <row r="891" ht="15" customHeight="1" x14ac:dyDescent="0.2"/>
    <row r="892" ht="15" customHeight="1" x14ac:dyDescent="0.2"/>
    <row r="893" ht="15" customHeight="1" x14ac:dyDescent="0.2"/>
    <row r="894" ht="15" customHeight="1" x14ac:dyDescent="0.2"/>
    <row r="895" ht="15" customHeight="1" x14ac:dyDescent="0.2"/>
    <row r="896" ht="15" customHeight="1" x14ac:dyDescent="0.2"/>
    <row r="897" ht="15" customHeight="1" x14ac:dyDescent="0.2"/>
    <row r="898" ht="15" customHeight="1" x14ac:dyDescent="0.2"/>
    <row r="899" ht="15" customHeight="1" x14ac:dyDescent="0.2"/>
    <row r="900" ht="15" customHeight="1" x14ac:dyDescent="0.2"/>
    <row r="901" ht="15" customHeight="1" x14ac:dyDescent="0.2"/>
    <row r="902" ht="15" customHeight="1" x14ac:dyDescent="0.2"/>
    <row r="903" ht="15" customHeight="1" x14ac:dyDescent="0.2"/>
    <row r="904" ht="15" customHeight="1" x14ac:dyDescent="0.2"/>
    <row r="905" ht="15" customHeight="1" x14ac:dyDescent="0.2"/>
    <row r="906" ht="15" customHeight="1" x14ac:dyDescent="0.2"/>
    <row r="907" ht="15" customHeight="1" x14ac:dyDescent="0.2"/>
    <row r="908" ht="15" customHeight="1" x14ac:dyDescent="0.2"/>
    <row r="909" ht="15" customHeight="1" x14ac:dyDescent="0.2"/>
    <row r="910" ht="15" customHeight="1" x14ac:dyDescent="0.2"/>
    <row r="911" ht="15" customHeight="1" x14ac:dyDescent="0.2"/>
    <row r="912" ht="15" customHeight="1" x14ac:dyDescent="0.2"/>
    <row r="913" ht="15" customHeight="1" x14ac:dyDescent="0.2"/>
    <row r="914" ht="15" customHeight="1" x14ac:dyDescent="0.2"/>
    <row r="915" ht="15" customHeight="1" x14ac:dyDescent="0.2"/>
    <row r="916" ht="15" customHeight="1" x14ac:dyDescent="0.2"/>
    <row r="917" ht="15" customHeight="1" x14ac:dyDescent="0.2"/>
    <row r="918" ht="15" customHeight="1" x14ac:dyDescent="0.2"/>
    <row r="919" ht="15" customHeight="1" x14ac:dyDescent="0.2"/>
    <row r="920" ht="15" customHeight="1" x14ac:dyDescent="0.2"/>
    <row r="921" ht="15" customHeight="1" x14ac:dyDescent="0.2"/>
    <row r="922" ht="15" customHeight="1" x14ac:dyDescent="0.2"/>
    <row r="923" ht="15" customHeight="1" x14ac:dyDescent="0.2"/>
    <row r="924" ht="15" customHeight="1" x14ac:dyDescent="0.2"/>
    <row r="925" ht="15" customHeight="1" x14ac:dyDescent="0.2"/>
    <row r="926" ht="15" customHeight="1" x14ac:dyDescent="0.2"/>
    <row r="927" ht="15" customHeight="1" x14ac:dyDescent="0.2"/>
    <row r="928" ht="15" customHeight="1" x14ac:dyDescent="0.2"/>
    <row r="929" ht="15" customHeight="1" x14ac:dyDescent="0.2"/>
    <row r="930" ht="15" customHeight="1" x14ac:dyDescent="0.2"/>
    <row r="931" ht="15" customHeight="1" x14ac:dyDescent="0.2"/>
    <row r="932" ht="15" customHeight="1" x14ac:dyDescent="0.2"/>
    <row r="933" ht="15" customHeight="1" x14ac:dyDescent="0.2"/>
    <row r="934" ht="15" customHeight="1" x14ac:dyDescent="0.2"/>
    <row r="935" ht="15" customHeight="1" x14ac:dyDescent="0.2"/>
    <row r="936" ht="15" customHeight="1" x14ac:dyDescent="0.2"/>
    <row r="937" ht="15" customHeight="1" x14ac:dyDescent="0.2"/>
    <row r="938" ht="15" customHeight="1" x14ac:dyDescent="0.2"/>
    <row r="939" ht="15" customHeight="1" x14ac:dyDescent="0.2"/>
    <row r="940" ht="15" customHeight="1" x14ac:dyDescent="0.2"/>
    <row r="941" ht="15" customHeight="1" x14ac:dyDescent="0.2"/>
    <row r="942" ht="15" customHeight="1" x14ac:dyDescent="0.2"/>
    <row r="943" ht="15" customHeight="1" x14ac:dyDescent="0.2"/>
    <row r="944" ht="15" customHeight="1" x14ac:dyDescent="0.2"/>
    <row r="945" ht="15" customHeight="1" x14ac:dyDescent="0.2"/>
    <row r="946" ht="15" customHeight="1" x14ac:dyDescent="0.2"/>
    <row r="947" ht="15" customHeight="1" x14ac:dyDescent="0.2"/>
    <row r="948" ht="15" customHeight="1" x14ac:dyDescent="0.2"/>
    <row r="949" ht="15" customHeight="1" x14ac:dyDescent="0.2"/>
    <row r="950" ht="15" customHeight="1" x14ac:dyDescent="0.2"/>
    <row r="951" ht="15" customHeight="1" x14ac:dyDescent="0.2"/>
    <row r="952" ht="15" customHeight="1" x14ac:dyDescent="0.2"/>
    <row r="953" ht="15" customHeight="1" x14ac:dyDescent="0.2"/>
    <row r="954" ht="15" customHeight="1" x14ac:dyDescent="0.2"/>
    <row r="955" ht="15" customHeight="1" x14ac:dyDescent="0.2"/>
    <row r="956" ht="15" customHeight="1" x14ac:dyDescent="0.2"/>
    <row r="957" ht="15" customHeight="1" x14ac:dyDescent="0.2"/>
    <row r="958" ht="15" customHeight="1" x14ac:dyDescent="0.2"/>
    <row r="959" ht="15" customHeight="1" x14ac:dyDescent="0.2"/>
    <row r="960" ht="15" customHeight="1" x14ac:dyDescent="0.2"/>
    <row r="961" ht="15" customHeight="1" x14ac:dyDescent="0.2"/>
    <row r="962" ht="15" customHeight="1" x14ac:dyDescent="0.2"/>
    <row r="963" ht="15" customHeight="1" x14ac:dyDescent="0.2"/>
    <row r="964" ht="15" customHeight="1" x14ac:dyDescent="0.2"/>
    <row r="965" ht="15" customHeight="1" x14ac:dyDescent="0.2"/>
    <row r="966" ht="15" customHeight="1" x14ac:dyDescent="0.2"/>
    <row r="967" ht="15" customHeight="1" x14ac:dyDescent="0.2"/>
    <row r="968" ht="15" customHeight="1" x14ac:dyDescent="0.2"/>
    <row r="969" ht="15" customHeight="1" x14ac:dyDescent="0.2"/>
    <row r="970" ht="15" customHeight="1" x14ac:dyDescent="0.2"/>
    <row r="971" ht="15" customHeight="1" x14ac:dyDescent="0.2"/>
    <row r="972" ht="15" customHeight="1" x14ac:dyDescent="0.2"/>
    <row r="973" ht="15" customHeight="1" x14ac:dyDescent="0.2"/>
    <row r="974" ht="15" customHeight="1" x14ac:dyDescent="0.2"/>
    <row r="975" ht="15" customHeight="1" x14ac:dyDescent="0.2"/>
    <row r="976" ht="15" customHeight="1" x14ac:dyDescent="0.2"/>
    <row r="977" ht="15" customHeight="1" x14ac:dyDescent="0.2"/>
    <row r="978" ht="15" customHeight="1" x14ac:dyDescent="0.2"/>
    <row r="979" ht="15" customHeight="1" x14ac:dyDescent="0.2"/>
    <row r="980" ht="15" customHeight="1" x14ac:dyDescent="0.2"/>
    <row r="981" ht="15" customHeight="1" x14ac:dyDescent="0.2"/>
    <row r="982" ht="15" customHeight="1" x14ac:dyDescent="0.2"/>
    <row r="983" ht="15" customHeight="1" x14ac:dyDescent="0.2"/>
    <row r="984" ht="15" customHeight="1" x14ac:dyDescent="0.2"/>
    <row r="985" ht="15" customHeight="1" x14ac:dyDescent="0.2"/>
    <row r="986" ht="15" customHeight="1" x14ac:dyDescent="0.2"/>
    <row r="987" ht="15" customHeight="1" x14ac:dyDescent="0.2"/>
    <row r="988" ht="15" customHeight="1" x14ac:dyDescent="0.2"/>
    <row r="989" ht="15" customHeight="1" x14ac:dyDescent="0.2"/>
    <row r="990" ht="15" customHeight="1" x14ac:dyDescent="0.2"/>
    <row r="991" ht="15" customHeight="1" x14ac:dyDescent="0.2"/>
    <row r="992" ht="15" customHeight="1" x14ac:dyDescent="0.2"/>
    <row r="993" ht="15" customHeight="1" x14ac:dyDescent="0.2"/>
    <row r="994" ht="15" customHeight="1" x14ac:dyDescent="0.2"/>
    <row r="995" ht="15" customHeight="1" x14ac:dyDescent="0.2"/>
    <row r="996" ht="15" customHeight="1" x14ac:dyDescent="0.2"/>
    <row r="997" ht="15" customHeight="1" x14ac:dyDescent="0.2"/>
    <row r="998" ht="15" customHeight="1" x14ac:dyDescent="0.2"/>
    <row r="999" ht="15" customHeight="1" x14ac:dyDescent="0.2"/>
    <row r="1000" ht="15" customHeight="1" x14ac:dyDescent="0.2"/>
    <row r="1001" ht="15" customHeight="1" x14ac:dyDescent="0.2"/>
    <row r="1002" ht="15" customHeight="1" x14ac:dyDescent="0.2"/>
    <row r="1003" ht="15" customHeight="1" x14ac:dyDescent="0.2"/>
    <row r="1004" ht="15" customHeight="1" x14ac:dyDescent="0.2"/>
    <row r="1005" ht="15" customHeight="1" x14ac:dyDescent="0.2"/>
  </sheetData>
  <mergeCells count="11">
    <mergeCell ref="A28:E34"/>
    <mergeCell ref="A2:E2"/>
    <mergeCell ref="A3:E3"/>
    <mergeCell ref="A4:E8"/>
    <mergeCell ref="A26:E26"/>
    <mergeCell ref="A27:E27"/>
    <mergeCell ref="A107:E107"/>
    <mergeCell ref="A108:E108"/>
    <mergeCell ref="A109:E112"/>
    <mergeCell ref="A128:E129"/>
    <mergeCell ref="A130:E134"/>
  </mergeCells>
  <pageMargins left="0.98425196850393704" right="0.98425196850393704" top="0.98425196850393704" bottom="0.98425196850393704" header="0.51181102362204722" footer="0.51181102362204722"/>
  <pageSetup paperSize="9" scale="92" firstPageNumber="3" orientation="portrait" r:id="rId1"/>
  <headerFooter>
    <oddHeader>&amp;C&amp;"Arial,Kurzíva"Příloha č. 2: Rozpočtové změny č. 355/11 - 358/11 schválené Radou Olomouckého kraje 24.6.2011 DODATEK</oddHeader>
    <oddFooter xml:space="preserve">&amp;L&amp;"Arial,Kurzíva"Zastupitelstvo OK 22.9.2011
4.1. - Rozpočet Olomouckého kraje 2011 - rozpočtové změny 
Příloha č.2: Rozpočtové změny č. 355/11 - 358/11 schválené Radou OK 24.6.2011&amp;R&amp;"Arial,Kurzíva"Strana &amp;P (celkem 94)
</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64"/>
  <sheetViews>
    <sheetView showGridLines="0" topLeftCell="A1701" zoomScale="92" zoomScaleNormal="92" zoomScaleSheetLayoutView="92" workbookViewId="0"/>
  </sheetViews>
  <sheetFormatPr defaultRowHeight="12.75" x14ac:dyDescent="0.2"/>
  <cols>
    <col min="1" max="1" width="9.7109375" customWidth="1"/>
    <col min="2" max="2" width="13.140625" customWidth="1"/>
    <col min="3" max="3" width="8.28515625" customWidth="1"/>
    <col min="4" max="4" width="39.140625" customWidth="1"/>
    <col min="5" max="5" width="18.42578125" customWidth="1"/>
    <col min="7" max="7" width="14.5703125" style="60" bestFit="1" customWidth="1"/>
  </cols>
  <sheetData>
    <row r="1" spans="1:7" ht="15" customHeight="1" x14ac:dyDescent="0.25">
      <c r="A1" s="1" t="s">
        <v>190</v>
      </c>
      <c r="G1" s="155"/>
    </row>
    <row r="2" spans="1:7" ht="15" customHeight="1" x14ac:dyDescent="0.2">
      <c r="A2" s="259" t="s">
        <v>1</v>
      </c>
      <c r="B2" s="259"/>
      <c r="C2" s="259"/>
      <c r="D2" s="259"/>
      <c r="E2" s="259"/>
      <c r="G2" s="155"/>
    </row>
    <row r="3" spans="1:7" ht="15" customHeight="1" x14ac:dyDescent="0.2">
      <c r="A3" s="259" t="s">
        <v>45</v>
      </c>
      <c r="B3" s="259"/>
      <c r="C3" s="259"/>
      <c r="D3" s="259"/>
      <c r="E3" s="259"/>
      <c r="G3" s="155"/>
    </row>
    <row r="4" spans="1:7" ht="15" customHeight="1" x14ac:dyDescent="0.2">
      <c r="A4" s="254" t="s">
        <v>191</v>
      </c>
      <c r="B4" s="254"/>
      <c r="C4" s="254"/>
      <c r="D4" s="254"/>
      <c r="E4" s="254"/>
      <c r="G4" s="155"/>
    </row>
    <row r="5" spans="1:7" ht="15" customHeight="1" x14ac:dyDescent="0.2">
      <c r="A5" s="254"/>
      <c r="B5" s="254"/>
      <c r="C5" s="254"/>
      <c r="D5" s="254"/>
      <c r="E5" s="254"/>
      <c r="G5" s="155"/>
    </row>
    <row r="6" spans="1:7" ht="15" customHeight="1" x14ac:dyDescent="0.2">
      <c r="A6" s="254"/>
      <c r="B6" s="254"/>
      <c r="C6" s="254"/>
      <c r="D6" s="254"/>
      <c r="E6" s="254"/>
      <c r="G6" s="155"/>
    </row>
    <row r="7" spans="1:7" ht="15" customHeight="1" x14ac:dyDescent="0.2">
      <c r="A7" s="254"/>
      <c r="B7" s="254"/>
      <c r="C7" s="254"/>
      <c r="D7" s="254"/>
      <c r="E7" s="254"/>
      <c r="G7" s="155"/>
    </row>
    <row r="8" spans="1:7" ht="15" customHeight="1" x14ac:dyDescent="0.2">
      <c r="A8" s="254"/>
      <c r="B8" s="254"/>
      <c r="C8" s="254"/>
      <c r="D8" s="254"/>
      <c r="E8" s="254"/>
      <c r="G8" s="155"/>
    </row>
    <row r="9" spans="1:7" ht="15" customHeight="1" x14ac:dyDescent="0.2">
      <c r="A9" s="254"/>
      <c r="B9" s="254"/>
      <c r="C9" s="254"/>
      <c r="D9" s="254"/>
      <c r="E9" s="254"/>
      <c r="G9" s="155"/>
    </row>
    <row r="10" spans="1:7" ht="15" customHeight="1" x14ac:dyDescent="0.2">
      <c r="A10" s="44"/>
      <c r="B10" s="44"/>
      <c r="C10" s="44"/>
      <c r="D10" s="44"/>
      <c r="E10" s="44"/>
      <c r="G10" s="155"/>
    </row>
    <row r="11" spans="1:7" ht="15" customHeight="1" x14ac:dyDescent="0.25">
      <c r="A11" s="34" t="s">
        <v>4</v>
      </c>
      <c r="B11" s="35"/>
      <c r="C11" s="35"/>
      <c r="D11" s="35"/>
      <c r="E11" s="35"/>
      <c r="G11" s="155"/>
    </row>
    <row r="12" spans="1:7" ht="15" customHeight="1" x14ac:dyDescent="0.2">
      <c r="A12" s="61" t="s">
        <v>5</v>
      </c>
      <c r="B12" s="35"/>
      <c r="C12" s="35"/>
      <c r="D12" s="35"/>
      <c r="E12" s="36" t="s">
        <v>6</v>
      </c>
      <c r="G12" s="155"/>
    </row>
    <row r="13" spans="1:7" ht="15" customHeight="1" x14ac:dyDescent="0.25">
      <c r="A13" s="45"/>
      <c r="B13" s="34"/>
      <c r="C13" s="35"/>
      <c r="D13" s="35"/>
      <c r="E13" s="62"/>
      <c r="G13" s="155"/>
    </row>
    <row r="14" spans="1:7" ht="15" customHeight="1" x14ac:dyDescent="0.2">
      <c r="A14" s="24" t="s">
        <v>7</v>
      </c>
      <c r="B14" s="24" t="s">
        <v>8</v>
      </c>
      <c r="C14" s="24" t="s">
        <v>9</v>
      </c>
      <c r="D14" s="63" t="s">
        <v>10</v>
      </c>
      <c r="E14" s="11" t="s">
        <v>11</v>
      </c>
      <c r="G14" s="155"/>
    </row>
    <row r="15" spans="1:7" ht="15" customHeight="1" x14ac:dyDescent="0.2">
      <c r="A15" s="98">
        <v>41595113</v>
      </c>
      <c r="B15" s="106">
        <v>90000100345</v>
      </c>
      <c r="C15" s="39"/>
      <c r="D15" s="156" t="s">
        <v>47</v>
      </c>
      <c r="E15" s="41">
        <v>165093.93</v>
      </c>
      <c r="G15" s="155"/>
    </row>
    <row r="16" spans="1:7" ht="15" customHeight="1" x14ac:dyDescent="0.2">
      <c r="A16" s="116"/>
      <c r="B16" s="38"/>
      <c r="C16" s="52" t="s">
        <v>13</v>
      </c>
      <c r="D16" s="67"/>
      <c r="E16" s="68">
        <f>SUM(E15:E15)</f>
        <v>165093.93</v>
      </c>
      <c r="G16" s="155"/>
    </row>
    <row r="17" spans="1:7" ht="15" customHeight="1" x14ac:dyDescent="0.25">
      <c r="A17" s="43"/>
      <c r="B17" s="44"/>
      <c r="C17" s="44"/>
      <c r="D17" s="44"/>
      <c r="E17" s="44"/>
      <c r="G17" s="155"/>
    </row>
    <row r="18" spans="1:7" ht="15" customHeight="1" x14ac:dyDescent="0.25">
      <c r="A18" s="34" t="s">
        <v>14</v>
      </c>
      <c r="B18" s="35"/>
      <c r="C18" s="35"/>
      <c r="D18" s="44"/>
      <c r="E18" s="44"/>
      <c r="G18" s="155"/>
    </row>
    <row r="19" spans="1:7" ht="15" customHeight="1" x14ac:dyDescent="0.2">
      <c r="A19" s="61" t="s">
        <v>15</v>
      </c>
      <c r="B19" s="44"/>
      <c r="C19" s="44"/>
      <c r="D19" s="44"/>
      <c r="E19" s="44" t="s">
        <v>16</v>
      </c>
      <c r="G19" s="155"/>
    </row>
    <row r="20" spans="1:7" ht="15" customHeight="1" x14ac:dyDescent="0.2">
      <c r="A20" s="45"/>
      <c r="B20" s="46"/>
      <c r="C20" s="35"/>
      <c r="D20" s="44"/>
      <c r="E20" s="47"/>
      <c r="G20" s="155"/>
    </row>
    <row r="21" spans="1:7" ht="15" customHeight="1" x14ac:dyDescent="0.2">
      <c r="A21" s="80"/>
      <c r="B21" s="24" t="s">
        <v>8</v>
      </c>
      <c r="C21" s="24" t="s">
        <v>9</v>
      </c>
      <c r="D21" s="48" t="s">
        <v>10</v>
      </c>
      <c r="E21" s="11" t="s">
        <v>11</v>
      </c>
      <c r="G21" s="155"/>
    </row>
    <row r="22" spans="1:7" ht="15" customHeight="1" x14ac:dyDescent="0.2">
      <c r="A22" s="157"/>
      <c r="B22" s="27">
        <v>12000100345</v>
      </c>
      <c r="C22" s="39">
        <v>6172</v>
      </c>
      <c r="D22" s="28" t="s">
        <v>39</v>
      </c>
      <c r="E22" s="41">
        <v>125093.93</v>
      </c>
      <c r="G22" s="155"/>
    </row>
    <row r="23" spans="1:7" ht="15" customHeight="1" x14ac:dyDescent="0.2">
      <c r="A23" s="157"/>
      <c r="B23" s="27">
        <v>12000100345</v>
      </c>
      <c r="C23" s="39">
        <v>6172</v>
      </c>
      <c r="D23" s="28" t="s">
        <v>41</v>
      </c>
      <c r="E23" s="41">
        <v>30000</v>
      </c>
      <c r="G23" s="155"/>
    </row>
    <row r="24" spans="1:7" ht="15" customHeight="1" x14ac:dyDescent="0.2">
      <c r="A24" s="157"/>
      <c r="B24" s="27">
        <v>12000100345</v>
      </c>
      <c r="C24" s="39">
        <v>6172</v>
      </c>
      <c r="D24" s="28" t="s">
        <v>42</v>
      </c>
      <c r="E24" s="41">
        <v>10000</v>
      </c>
      <c r="G24" s="155"/>
    </row>
    <row r="25" spans="1:7" ht="15" customHeight="1" x14ac:dyDescent="0.2">
      <c r="A25" s="105"/>
      <c r="B25" s="51"/>
      <c r="C25" s="52" t="s">
        <v>13</v>
      </c>
      <c r="D25" s="53"/>
      <c r="E25" s="54">
        <f>SUM(E22:E24)</f>
        <v>165093.93</v>
      </c>
      <c r="G25" s="155"/>
    </row>
    <row r="26" spans="1:7" ht="15" customHeight="1" x14ac:dyDescent="0.2">
      <c r="G26" s="155"/>
    </row>
    <row r="27" spans="1:7" ht="15" customHeight="1" x14ac:dyDescent="0.25">
      <c r="A27" s="1" t="s">
        <v>192</v>
      </c>
      <c r="G27" s="155"/>
    </row>
    <row r="28" spans="1:7" ht="15" customHeight="1" x14ac:dyDescent="0.2">
      <c r="A28" s="257" t="s">
        <v>1</v>
      </c>
      <c r="B28" s="257"/>
      <c r="C28" s="257"/>
      <c r="D28" s="257"/>
      <c r="E28" s="257"/>
      <c r="G28" s="155"/>
    </row>
    <row r="29" spans="1:7" ht="15" customHeight="1" x14ac:dyDescent="0.2">
      <c r="A29" s="257" t="s">
        <v>193</v>
      </c>
      <c r="B29" s="257"/>
      <c r="C29" s="257"/>
      <c r="D29" s="257"/>
      <c r="E29" s="257"/>
      <c r="G29" s="155"/>
    </row>
    <row r="30" spans="1:7" ht="15" customHeight="1" x14ac:dyDescent="0.2">
      <c r="A30" s="254" t="s">
        <v>194</v>
      </c>
      <c r="B30" s="254"/>
      <c r="C30" s="254"/>
      <c r="D30" s="254"/>
      <c r="E30" s="254"/>
      <c r="G30" s="155"/>
    </row>
    <row r="31" spans="1:7" ht="15" customHeight="1" x14ac:dyDescent="0.2">
      <c r="A31" s="254"/>
      <c r="B31" s="254"/>
      <c r="C31" s="254"/>
      <c r="D31" s="254"/>
      <c r="E31" s="254"/>
      <c r="G31" s="155"/>
    </row>
    <row r="32" spans="1:7" ht="15" customHeight="1" x14ac:dyDescent="0.2">
      <c r="A32" s="254"/>
      <c r="B32" s="254"/>
      <c r="C32" s="254"/>
      <c r="D32" s="254"/>
      <c r="E32" s="254"/>
      <c r="G32" s="155"/>
    </row>
    <row r="33" spans="1:7" ht="15" customHeight="1" x14ac:dyDescent="0.2">
      <c r="A33" s="3"/>
      <c r="B33" s="3"/>
      <c r="C33" s="3"/>
      <c r="D33" s="3"/>
      <c r="E33" s="3"/>
      <c r="G33" s="155"/>
    </row>
    <row r="34" spans="1:7" ht="15" customHeight="1" x14ac:dyDescent="0.25">
      <c r="A34" s="4" t="s">
        <v>4</v>
      </c>
      <c r="B34" s="5"/>
      <c r="C34" s="5"/>
      <c r="D34" s="5"/>
      <c r="E34" s="5"/>
      <c r="G34" s="155"/>
    </row>
    <row r="35" spans="1:7" ht="15" customHeight="1" x14ac:dyDescent="0.2">
      <c r="A35" s="6" t="s">
        <v>5</v>
      </c>
      <c r="B35" s="5"/>
      <c r="C35" s="5"/>
      <c r="D35" s="5"/>
      <c r="E35" s="7" t="s">
        <v>6</v>
      </c>
      <c r="G35" s="155"/>
    </row>
    <row r="36" spans="1:7" ht="15" customHeight="1" x14ac:dyDescent="0.25">
      <c r="B36" s="4"/>
      <c r="C36" s="5"/>
      <c r="D36" s="5"/>
      <c r="E36" s="8"/>
      <c r="G36" s="155"/>
    </row>
    <row r="37" spans="1:7" ht="15" customHeight="1" x14ac:dyDescent="0.2">
      <c r="A37" s="9" t="s">
        <v>7</v>
      </c>
      <c r="B37" s="9" t="s">
        <v>8</v>
      </c>
      <c r="C37" s="9" t="s">
        <v>9</v>
      </c>
      <c r="D37" s="10" t="s">
        <v>10</v>
      </c>
      <c r="E37" s="11" t="s">
        <v>11</v>
      </c>
      <c r="G37" s="155"/>
    </row>
    <row r="38" spans="1:7" ht="15" customHeight="1" x14ac:dyDescent="0.2">
      <c r="A38" s="158">
        <v>4001</v>
      </c>
      <c r="B38" s="13">
        <v>90000000000</v>
      </c>
      <c r="C38" s="14"/>
      <c r="D38" s="40" t="s">
        <v>27</v>
      </c>
      <c r="E38" s="16">
        <v>450000</v>
      </c>
      <c r="G38" s="155"/>
    </row>
    <row r="39" spans="1:7" ht="15" customHeight="1" x14ac:dyDescent="0.2">
      <c r="A39" s="17"/>
      <c r="B39" s="13"/>
      <c r="C39" s="18" t="s">
        <v>13</v>
      </c>
      <c r="D39" s="19"/>
      <c r="E39" s="20">
        <f>SUM(E38:E38)</f>
        <v>450000</v>
      </c>
      <c r="G39" s="155"/>
    </row>
    <row r="40" spans="1:7" ht="15" customHeight="1" x14ac:dyDescent="0.2">
      <c r="A40" s="21"/>
      <c r="B40" s="21"/>
      <c r="C40" s="21"/>
      <c r="D40" s="21"/>
      <c r="G40" s="155"/>
    </row>
    <row r="41" spans="1:7" ht="15" customHeight="1" x14ac:dyDescent="0.25">
      <c r="A41" s="4" t="s">
        <v>14</v>
      </c>
      <c r="B41" s="5"/>
      <c r="C41" s="5"/>
      <c r="D41" s="5"/>
      <c r="E41" s="5"/>
      <c r="G41" s="155"/>
    </row>
    <row r="42" spans="1:7" ht="15" customHeight="1" x14ac:dyDescent="0.2">
      <c r="A42" s="6" t="s">
        <v>15</v>
      </c>
      <c r="E42" t="s">
        <v>16</v>
      </c>
      <c r="G42" s="155"/>
    </row>
    <row r="43" spans="1:7" ht="15" customHeight="1" x14ac:dyDescent="0.2">
      <c r="A43" s="21"/>
      <c r="B43" s="22"/>
      <c r="C43" s="5"/>
      <c r="E43" s="23"/>
      <c r="G43" s="155"/>
    </row>
    <row r="44" spans="1:7" ht="15" customHeight="1" x14ac:dyDescent="0.2">
      <c r="A44" s="9" t="s">
        <v>7</v>
      </c>
      <c r="B44" s="24" t="s">
        <v>8</v>
      </c>
      <c r="C44" s="9" t="s">
        <v>9</v>
      </c>
      <c r="D44" s="25" t="s">
        <v>10</v>
      </c>
      <c r="E44" s="11" t="s">
        <v>11</v>
      </c>
      <c r="G44" s="155"/>
    </row>
    <row r="45" spans="1:7" ht="15" customHeight="1" x14ac:dyDescent="0.2">
      <c r="A45" s="158">
        <v>4001</v>
      </c>
      <c r="B45" s="26">
        <v>12000000000</v>
      </c>
      <c r="C45" s="27">
        <v>6172</v>
      </c>
      <c r="D45" s="28" t="s">
        <v>39</v>
      </c>
      <c r="E45" s="29">
        <v>307000</v>
      </c>
      <c r="G45" s="155"/>
    </row>
    <row r="46" spans="1:7" ht="15" customHeight="1" x14ac:dyDescent="0.2">
      <c r="A46" s="158">
        <v>4001</v>
      </c>
      <c r="B46" s="26">
        <v>12000000000</v>
      </c>
      <c r="C46" s="27">
        <v>6172</v>
      </c>
      <c r="D46" s="28" t="s">
        <v>59</v>
      </c>
      <c r="E46" s="29">
        <v>10000</v>
      </c>
      <c r="G46" s="155"/>
    </row>
    <row r="47" spans="1:7" ht="15" customHeight="1" x14ac:dyDescent="0.2">
      <c r="A47" s="158">
        <v>4001</v>
      </c>
      <c r="B47" s="26">
        <v>12000000000</v>
      </c>
      <c r="C47" s="27">
        <v>6172</v>
      </c>
      <c r="D47" s="28" t="s">
        <v>195</v>
      </c>
      <c r="E47" s="29">
        <v>15000</v>
      </c>
      <c r="G47" s="155"/>
    </row>
    <row r="48" spans="1:7" ht="15" customHeight="1" x14ac:dyDescent="0.2">
      <c r="A48" s="158">
        <v>4001</v>
      </c>
      <c r="B48" s="26">
        <v>12000000000</v>
      </c>
      <c r="C48" s="27">
        <v>6172</v>
      </c>
      <c r="D48" s="28" t="s">
        <v>41</v>
      </c>
      <c r="E48" s="29">
        <v>76750</v>
      </c>
      <c r="G48" s="155"/>
    </row>
    <row r="49" spans="1:7" ht="15" customHeight="1" x14ac:dyDescent="0.2">
      <c r="A49" s="158">
        <v>4001</v>
      </c>
      <c r="B49" s="26">
        <v>12000000000</v>
      </c>
      <c r="C49" s="27">
        <v>6172</v>
      </c>
      <c r="D49" s="28" t="s">
        <v>42</v>
      </c>
      <c r="E49" s="29">
        <v>27630</v>
      </c>
      <c r="G49" s="155"/>
    </row>
    <row r="50" spans="1:7" ht="15" customHeight="1" x14ac:dyDescent="0.2">
      <c r="A50" s="158">
        <v>4001</v>
      </c>
      <c r="B50" s="26">
        <v>12000000000</v>
      </c>
      <c r="C50" s="27">
        <v>6330</v>
      </c>
      <c r="D50" s="133" t="s">
        <v>196</v>
      </c>
      <c r="E50" s="29">
        <v>12050</v>
      </c>
      <c r="G50" s="155"/>
    </row>
    <row r="51" spans="1:7" ht="15" customHeight="1" x14ac:dyDescent="0.2">
      <c r="A51" s="158">
        <v>4001</v>
      </c>
      <c r="B51" s="26">
        <v>20003000000</v>
      </c>
      <c r="C51" s="27">
        <v>6172</v>
      </c>
      <c r="D51" s="28" t="s">
        <v>197</v>
      </c>
      <c r="E51" s="29">
        <v>1570</v>
      </c>
      <c r="G51" s="155"/>
    </row>
    <row r="52" spans="1:7" ht="15" customHeight="1" x14ac:dyDescent="0.2">
      <c r="A52" s="12"/>
      <c r="B52" s="30"/>
      <c r="C52" s="18" t="s">
        <v>13</v>
      </c>
      <c r="D52" s="31"/>
      <c r="E52" s="32">
        <f>SUM(E45:E51)</f>
        <v>450000</v>
      </c>
      <c r="G52" s="155"/>
    </row>
    <row r="53" spans="1:7" ht="15" customHeight="1" x14ac:dyDescent="0.2">
      <c r="G53" s="155"/>
    </row>
    <row r="54" spans="1:7" ht="15" customHeight="1" x14ac:dyDescent="0.25">
      <c r="A54" s="4" t="s">
        <v>4</v>
      </c>
      <c r="B54" s="100"/>
      <c r="C54" s="5"/>
      <c r="D54" s="5"/>
      <c r="E54" s="5"/>
      <c r="G54" s="155"/>
    </row>
    <row r="55" spans="1:7" ht="15" customHeight="1" x14ac:dyDescent="0.2">
      <c r="A55" s="6" t="s">
        <v>198</v>
      </c>
      <c r="B55" s="100"/>
      <c r="C55" s="5"/>
      <c r="D55" s="5"/>
      <c r="E55" s="7" t="s">
        <v>199</v>
      </c>
      <c r="G55" s="155"/>
    </row>
    <row r="56" spans="1:7" ht="15" customHeight="1" x14ac:dyDescent="0.2">
      <c r="G56" s="155"/>
    </row>
    <row r="57" spans="1:7" ht="15" customHeight="1" x14ac:dyDescent="0.2">
      <c r="C57" s="9" t="s">
        <v>9</v>
      </c>
      <c r="D57" s="10" t="s">
        <v>10</v>
      </c>
      <c r="E57" s="11" t="s">
        <v>142</v>
      </c>
      <c r="G57" s="155"/>
    </row>
    <row r="58" spans="1:7" ht="15" customHeight="1" x14ac:dyDescent="0.2">
      <c r="C58" s="64"/>
      <c r="D58" s="159" t="s">
        <v>200</v>
      </c>
      <c r="E58" s="16">
        <v>12050</v>
      </c>
      <c r="G58" s="155"/>
    </row>
    <row r="59" spans="1:7" ht="15" customHeight="1" x14ac:dyDescent="0.2">
      <c r="C59" s="18" t="s">
        <v>13</v>
      </c>
      <c r="D59" s="19"/>
      <c r="E59" s="20">
        <f>SUM(E58:E58)</f>
        <v>12050</v>
      </c>
      <c r="G59" s="155"/>
    </row>
    <row r="60" spans="1:7" ht="15" customHeight="1" x14ac:dyDescent="0.2">
      <c r="G60" s="155"/>
    </row>
    <row r="61" spans="1:7" ht="15" customHeight="1" x14ac:dyDescent="0.25">
      <c r="A61" s="4" t="s">
        <v>14</v>
      </c>
      <c r="B61" s="100"/>
      <c r="C61" s="5"/>
      <c r="D61" s="5"/>
      <c r="E61" s="5"/>
      <c r="G61" s="155"/>
    </row>
    <row r="62" spans="1:7" ht="15" customHeight="1" x14ac:dyDescent="0.2">
      <c r="A62" s="6" t="s">
        <v>198</v>
      </c>
      <c r="B62" s="100"/>
      <c r="C62" s="5"/>
      <c r="D62" s="5"/>
      <c r="E62" s="7" t="s">
        <v>199</v>
      </c>
      <c r="G62" s="155"/>
    </row>
    <row r="63" spans="1:7" ht="15" customHeight="1" x14ac:dyDescent="0.25">
      <c r="A63" s="4"/>
      <c r="B63" s="160"/>
      <c r="C63" s="5"/>
      <c r="D63" s="5"/>
      <c r="E63" s="8"/>
      <c r="G63" s="155"/>
    </row>
    <row r="64" spans="1:7" ht="15" customHeight="1" x14ac:dyDescent="0.2">
      <c r="A64" s="87"/>
      <c r="B64" s="24" t="s">
        <v>8</v>
      </c>
      <c r="C64" s="9" t="s">
        <v>9</v>
      </c>
      <c r="D64" s="10" t="s">
        <v>10</v>
      </c>
      <c r="E64" s="24" t="s">
        <v>11</v>
      </c>
      <c r="G64" s="155"/>
    </row>
    <row r="65" spans="1:7" ht="15" customHeight="1" x14ac:dyDescent="0.2">
      <c r="A65" s="89"/>
      <c r="B65" s="27">
        <v>41003000000</v>
      </c>
      <c r="C65" s="27">
        <v>6172</v>
      </c>
      <c r="D65" s="28" t="s">
        <v>201</v>
      </c>
      <c r="E65" s="132">
        <v>11000</v>
      </c>
      <c r="G65" s="155"/>
    </row>
    <row r="66" spans="1:7" ht="15" customHeight="1" x14ac:dyDescent="0.2">
      <c r="A66" s="89"/>
      <c r="B66" s="27">
        <v>41001000000</v>
      </c>
      <c r="C66" s="27">
        <v>6172</v>
      </c>
      <c r="D66" s="28" t="s">
        <v>17</v>
      </c>
      <c r="E66" s="132">
        <v>1000</v>
      </c>
      <c r="G66" s="155"/>
    </row>
    <row r="67" spans="1:7" ht="15" customHeight="1" x14ac:dyDescent="0.2">
      <c r="A67" s="89"/>
      <c r="B67" s="27">
        <v>41002000000</v>
      </c>
      <c r="C67" s="27">
        <v>6172</v>
      </c>
      <c r="D67" s="28" t="s">
        <v>17</v>
      </c>
      <c r="E67" s="132">
        <v>50</v>
      </c>
      <c r="G67" s="155"/>
    </row>
    <row r="68" spans="1:7" ht="15" customHeight="1" x14ac:dyDescent="0.2">
      <c r="A68" s="89"/>
      <c r="B68" s="27"/>
      <c r="C68" s="18" t="s">
        <v>13</v>
      </c>
      <c r="D68" s="19"/>
      <c r="E68" s="20">
        <f>SUM(E65:E67)</f>
        <v>12050</v>
      </c>
      <c r="G68" s="155"/>
    </row>
    <row r="69" spans="1:7" ht="15" customHeight="1" x14ac:dyDescent="0.2">
      <c r="A69" s="89"/>
      <c r="B69" s="84"/>
      <c r="C69" s="74"/>
      <c r="D69" s="5"/>
      <c r="E69" s="75"/>
      <c r="G69" s="155"/>
    </row>
    <row r="70" spans="1:7" ht="15" customHeight="1" x14ac:dyDescent="0.2">
      <c r="G70" s="155"/>
    </row>
    <row r="71" spans="1:7" ht="15" customHeight="1" x14ac:dyDescent="0.25">
      <c r="A71" s="1" t="s">
        <v>202</v>
      </c>
      <c r="G71" s="155"/>
    </row>
    <row r="72" spans="1:7" ht="15" customHeight="1" x14ac:dyDescent="0.2">
      <c r="A72" s="257" t="s">
        <v>1</v>
      </c>
      <c r="B72" s="257"/>
      <c r="C72" s="257"/>
      <c r="D72" s="257"/>
      <c r="E72" s="257"/>
      <c r="G72" s="155"/>
    </row>
    <row r="73" spans="1:7" ht="15" customHeight="1" x14ac:dyDescent="0.2">
      <c r="A73" s="257" t="s">
        <v>203</v>
      </c>
      <c r="B73" s="257"/>
      <c r="C73" s="257"/>
      <c r="D73" s="257"/>
      <c r="E73" s="257"/>
      <c r="G73" s="155"/>
    </row>
    <row r="74" spans="1:7" ht="15" customHeight="1" x14ac:dyDescent="0.2">
      <c r="A74" s="256" t="s">
        <v>204</v>
      </c>
      <c r="B74" s="256"/>
      <c r="C74" s="256"/>
      <c r="D74" s="256"/>
      <c r="E74" s="256"/>
      <c r="G74" s="155"/>
    </row>
    <row r="75" spans="1:7" ht="15" customHeight="1" x14ac:dyDescent="0.2">
      <c r="A75" s="256"/>
      <c r="B75" s="256"/>
      <c r="C75" s="256"/>
      <c r="D75" s="256"/>
      <c r="E75" s="256"/>
      <c r="G75" s="155"/>
    </row>
    <row r="76" spans="1:7" ht="15" customHeight="1" x14ac:dyDescent="0.2">
      <c r="A76" s="256"/>
      <c r="B76" s="256"/>
      <c r="C76" s="256"/>
      <c r="D76" s="256"/>
      <c r="E76" s="256"/>
      <c r="G76" s="155"/>
    </row>
    <row r="77" spans="1:7" ht="15" customHeight="1" x14ac:dyDescent="0.2">
      <c r="A77" s="256"/>
      <c r="B77" s="256"/>
      <c r="C77" s="256"/>
      <c r="D77" s="256"/>
      <c r="E77" s="256"/>
      <c r="G77" s="155"/>
    </row>
    <row r="78" spans="1:7" ht="15" customHeight="1" x14ac:dyDescent="0.2">
      <c r="A78" s="3"/>
      <c r="B78" s="3"/>
      <c r="C78" s="3"/>
      <c r="D78" s="3"/>
      <c r="E78" s="3"/>
      <c r="G78" s="155"/>
    </row>
    <row r="79" spans="1:7" ht="15" customHeight="1" x14ac:dyDescent="0.25">
      <c r="A79" s="4" t="s">
        <v>4</v>
      </c>
      <c r="B79" s="5"/>
      <c r="C79" s="5"/>
      <c r="D79" s="5"/>
      <c r="E79" s="5"/>
    </row>
    <row r="80" spans="1:7" ht="15" customHeight="1" x14ac:dyDescent="0.2">
      <c r="A80" s="6" t="s">
        <v>5</v>
      </c>
      <c r="B80" s="5"/>
      <c r="C80" s="5"/>
      <c r="D80" s="5"/>
      <c r="E80" s="7" t="s">
        <v>6</v>
      </c>
    </row>
    <row r="81" spans="1:7" ht="15" customHeight="1" x14ac:dyDescent="0.25">
      <c r="B81" s="4"/>
      <c r="C81" s="5"/>
      <c r="D81" s="5"/>
      <c r="E81" s="8"/>
    </row>
    <row r="82" spans="1:7" ht="15" customHeight="1" x14ac:dyDescent="0.2">
      <c r="A82" s="24" t="s">
        <v>7</v>
      </c>
      <c r="B82" s="9" t="s">
        <v>8</v>
      </c>
      <c r="C82" s="9" t="s">
        <v>9</v>
      </c>
      <c r="D82" s="10" t="s">
        <v>10</v>
      </c>
      <c r="E82" s="11" t="s">
        <v>11</v>
      </c>
    </row>
    <row r="83" spans="1:7" ht="15" customHeight="1" x14ac:dyDescent="0.2">
      <c r="A83" s="50">
        <v>34070</v>
      </c>
      <c r="B83" s="13">
        <v>90000000000</v>
      </c>
      <c r="C83" s="14"/>
      <c r="D83" s="40" t="s">
        <v>27</v>
      </c>
      <c r="E83" s="16">
        <v>50000</v>
      </c>
    </row>
    <row r="84" spans="1:7" ht="15" customHeight="1" x14ac:dyDescent="0.2">
      <c r="A84" s="116"/>
      <c r="B84" s="13"/>
      <c r="C84" s="18" t="s">
        <v>13</v>
      </c>
      <c r="D84" s="19"/>
      <c r="E84" s="20">
        <f>SUM(E83:E83)</f>
        <v>50000</v>
      </c>
    </row>
    <row r="85" spans="1:7" ht="15" customHeight="1" x14ac:dyDescent="0.2">
      <c r="A85" s="21"/>
      <c r="B85" s="21"/>
      <c r="C85" s="21"/>
      <c r="D85" s="21"/>
    </row>
    <row r="86" spans="1:7" ht="15" customHeight="1" x14ac:dyDescent="0.25">
      <c r="A86" s="4" t="s">
        <v>14</v>
      </c>
      <c r="B86" s="5"/>
      <c r="C86" s="5"/>
      <c r="D86" s="5"/>
      <c r="E86" s="5"/>
    </row>
    <row r="87" spans="1:7" ht="15" customHeight="1" x14ac:dyDescent="0.2">
      <c r="A87" s="6" t="s">
        <v>48</v>
      </c>
      <c r="B87" s="5"/>
      <c r="C87" s="5"/>
      <c r="D87" s="5"/>
      <c r="E87" s="7" t="s">
        <v>49</v>
      </c>
    </row>
    <row r="88" spans="1:7" ht="15" customHeight="1" x14ac:dyDescent="0.2">
      <c r="A88" s="21"/>
      <c r="B88" s="22"/>
      <c r="C88" s="5"/>
      <c r="E88" s="23"/>
    </row>
    <row r="89" spans="1:7" ht="15" customHeight="1" x14ac:dyDescent="0.2">
      <c r="A89" s="9" t="s">
        <v>7</v>
      </c>
      <c r="B89" s="24" t="s">
        <v>8</v>
      </c>
      <c r="C89" s="9" t="s">
        <v>9</v>
      </c>
      <c r="D89" s="25" t="s">
        <v>10</v>
      </c>
      <c r="E89" s="11" t="s">
        <v>11</v>
      </c>
    </row>
    <row r="90" spans="1:7" ht="15" customHeight="1" x14ac:dyDescent="0.2">
      <c r="A90" s="12">
        <v>34070</v>
      </c>
      <c r="B90" s="27">
        <v>30003001601</v>
      </c>
      <c r="C90" s="27">
        <v>3314</v>
      </c>
      <c r="D90" s="49" t="s">
        <v>30</v>
      </c>
      <c r="E90" s="29">
        <v>50000</v>
      </c>
    </row>
    <row r="91" spans="1:7" ht="15" customHeight="1" x14ac:dyDescent="0.2">
      <c r="A91" s="17"/>
      <c r="B91" s="55"/>
      <c r="C91" s="18" t="s">
        <v>13</v>
      </c>
      <c r="D91" s="31"/>
      <c r="E91" s="32">
        <f>SUM(E90:E90)</f>
        <v>50000</v>
      </c>
    </row>
    <row r="92" spans="1:7" ht="15" customHeight="1" x14ac:dyDescent="0.2">
      <c r="A92" s="92"/>
      <c r="B92" s="73"/>
      <c r="C92" s="74"/>
      <c r="D92" s="161"/>
      <c r="E92" s="162"/>
    </row>
    <row r="93" spans="1:7" ht="15" customHeight="1" x14ac:dyDescent="0.2"/>
    <row r="94" spans="1:7" ht="15" customHeight="1" x14ac:dyDescent="0.25">
      <c r="A94" s="1" t="s">
        <v>205</v>
      </c>
    </row>
    <row r="95" spans="1:7" ht="15" customHeight="1" x14ac:dyDescent="0.2">
      <c r="A95" s="259" t="s">
        <v>1</v>
      </c>
      <c r="B95" s="259"/>
      <c r="C95" s="259"/>
      <c r="D95" s="259"/>
      <c r="E95" s="259"/>
      <c r="G95" s="155"/>
    </row>
    <row r="96" spans="1:7" ht="15" customHeight="1" x14ac:dyDescent="0.2">
      <c r="A96" s="259" t="s">
        <v>67</v>
      </c>
      <c r="B96" s="259"/>
      <c r="C96" s="259"/>
      <c r="D96" s="259"/>
      <c r="E96" s="259"/>
      <c r="G96" s="155"/>
    </row>
    <row r="97" spans="1:7" ht="15" customHeight="1" x14ac:dyDescent="0.2">
      <c r="A97" s="254" t="s">
        <v>206</v>
      </c>
      <c r="B97" s="254"/>
      <c r="C97" s="254"/>
      <c r="D97" s="254"/>
      <c r="E97" s="254"/>
      <c r="G97" s="155"/>
    </row>
    <row r="98" spans="1:7" ht="15" customHeight="1" x14ac:dyDescent="0.2">
      <c r="A98" s="254"/>
      <c r="B98" s="254"/>
      <c r="C98" s="254"/>
      <c r="D98" s="254"/>
      <c r="E98" s="254"/>
      <c r="G98" s="155"/>
    </row>
    <row r="99" spans="1:7" ht="15" customHeight="1" x14ac:dyDescent="0.2">
      <c r="A99" s="254"/>
      <c r="B99" s="254"/>
      <c r="C99" s="254"/>
      <c r="D99" s="254"/>
      <c r="E99" s="254"/>
      <c r="G99" s="155"/>
    </row>
    <row r="100" spans="1:7" ht="15" customHeight="1" x14ac:dyDescent="0.2">
      <c r="A100" s="254"/>
      <c r="B100" s="254"/>
      <c r="C100" s="254"/>
      <c r="D100" s="254"/>
      <c r="E100" s="254"/>
      <c r="G100" s="155"/>
    </row>
    <row r="101" spans="1:7" ht="15" customHeight="1" x14ac:dyDescent="0.2">
      <c r="A101" s="254"/>
      <c r="B101" s="254"/>
      <c r="C101" s="254"/>
      <c r="D101" s="254"/>
      <c r="E101" s="254"/>
      <c r="G101" s="155"/>
    </row>
    <row r="102" spans="1:7" ht="15" customHeight="1" x14ac:dyDescent="0.2">
      <c r="A102" s="254"/>
      <c r="B102" s="254"/>
      <c r="C102" s="254"/>
      <c r="D102" s="254"/>
      <c r="E102" s="254"/>
      <c r="G102" s="155"/>
    </row>
    <row r="103" spans="1:7" ht="15" customHeight="1" x14ac:dyDescent="0.2">
      <c r="A103" s="234"/>
      <c r="B103" s="234"/>
      <c r="C103" s="234"/>
      <c r="D103" s="234"/>
      <c r="E103" s="234"/>
      <c r="G103" s="155"/>
    </row>
    <row r="104" spans="1:7" ht="15" customHeight="1" x14ac:dyDescent="0.2">
      <c r="A104" s="44"/>
      <c r="B104" s="44"/>
      <c r="C104" s="44"/>
      <c r="D104" s="44"/>
      <c r="E104" s="44"/>
      <c r="G104" s="155"/>
    </row>
    <row r="105" spans="1:7" ht="15" customHeight="1" x14ac:dyDescent="0.25">
      <c r="A105" s="34" t="s">
        <v>4</v>
      </c>
      <c r="B105" s="35"/>
      <c r="C105" s="35"/>
      <c r="D105" s="35"/>
      <c r="E105" s="35"/>
      <c r="G105" s="155"/>
    </row>
    <row r="106" spans="1:7" ht="15" customHeight="1" x14ac:dyDescent="0.2">
      <c r="A106" s="61" t="s">
        <v>5</v>
      </c>
      <c r="B106" s="35"/>
      <c r="C106" s="35"/>
      <c r="D106" s="35"/>
      <c r="E106" s="36" t="s">
        <v>6</v>
      </c>
      <c r="G106" s="155"/>
    </row>
    <row r="107" spans="1:7" ht="15" customHeight="1" x14ac:dyDescent="0.25">
      <c r="A107" s="45"/>
      <c r="B107" s="34"/>
      <c r="C107" s="35"/>
      <c r="D107" s="35"/>
      <c r="E107" s="62"/>
      <c r="G107" s="155"/>
    </row>
    <row r="108" spans="1:7" ht="15" customHeight="1" x14ac:dyDescent="0.2">
      <c r="A108" s="24" t="s">
        <v>7</v>
      </c>
      <c r="B108" s="24" t="s">
        <v>8</v>
      </c>
      <c r="C108" s="24" t="s">
        <v>9</v>
      </c>
      <c r="D108" s="63" t="s">
        <v>10</v>
      </c>
      <c r="E108" s="11" t="s">
        <v>11</v>
      </c>
      <c r="G108" s="155"/>
    </row>
    <row r="109" spans="1:7" ht="15" customHeight="1" x14ac:dyDescent="0.2">
      <c r="A109" s="98">
        <v>41117007</v>
      </c>
      <c r="B109" s="106">
        <v>90000100345</v>
      </c>
      <c r="C109" s="39"/>
      <c r="D109" s="40" t="s">
        <v>27</v>
      </c>
      <c r="E109" s="41">
        <v>9494.34</v>
      </c>
      <c r="G109" s="155"/>
    </row>
    <row r="110" spans="1:7" ht="15" customHeight="1" x14ac:dyDescent="0.2">
      <c r="A110" s="116"/>
      <c r="B110" s="38"/>
      <c r="C110" s="52" t="s">
        <v>13</v>
      </c>
      <c r="D110" s="67"/>
      <c r="E110" s="68">
        <f>SUM(E109:E109)</f>
        <v>9494.34</v>
      </c>
      <c r="G110" s="155"/>
    </row>
    <row r="111" spans="1:7" ht="15" customHeight="1" x14ac:dyDescent="0.25">
      <c r="A111" s="43"/>
      <c r="B111" s="44"/>
      <c r="C111" s="44"/>
      <c r="D111" s="44"/>
      <c r="E111" s="44"/>
      <c r="G111" s="155"/>
    </row>
    <row r="112" spans="1:7" ht="15" customHeight="1" x14ac:dyDescent="0.25">
      <c r="A112" s="34" t="s">
        <v>14</v>
      </c>
      <c r="B112" s="35"/>
      <c r="C112" s="35"/>
      <c r="D112" s="44"/>
      <c r="E112" s="44"/>
      <c r="G112" s="155"/>
    </row>
    <row r="113" spans="1:7" ht="15" customHeight="1" x14ac:dyDescent="0.2">
      <c r="A113" s="61" t="s">
        <v>15</v>
      </c>
      <c r="B113" s="44"/>
      <c r="C113" s="44"/>
      <c r="D113" s="44"/>
      <c r="E113" s="44" t="s">
        <v>16</v>
      </c>
      <c r="G113" s="155"/>
    </row>
    <row r="114" spans="1:7" ht="15" customHeight="1" x14ac:dyDescent="0.2">
      <c r="A114" s="45"/>
      <c r="B114" s="46"/>
      <c r="C114" s="35"/>
      <c r="D114" s="44"/>
      <c r="E114" s="47"/>
      <c r="G114" s="155"/>
    </row>
    <row r="115" spans="1:7" ht="15" customHeight="1" x14ac:dyDescent="0.2">
      <c r="A115" s="80"/>
      <c r="B115" s="24" t="s">
        <v>8</v>
      </c>
      <c r="C115" s="24" t="s">
        <v>9</v>
      </c>
      <c r="D115" s="48" t="s">
        <v>10</v>
      </c>
      <c r="E115" s="11" t="s">
        <v>11</v>
      </c>
      <c r="G115" s="155"/>
    </row>
    <row r="116" spans="1:7" ht="15" customHeight="1" x14ac:dyDescent="0.2">
      <c r="A116" s="157"/>
      <c r="B116" s="27">
        <v>12000000000</v>
      </c>
      <c r="C116" s="39">
        <v>6172</v>
      </c>
      <c r="D116" s="28" t="s">
        <v>39</v>
      </c>
      <c r="E116" s="41">
        <v>9494.34</v>
      </c>
      <c r="G116" s="155"/>
    </row>
    <row r="117" spans="1:7" ht="15" customHeight="1" x14ac:dyDescent="0.2">
      <c r="A117" s="105"/>
      <c r="B117" s="51"/>
      <c r="C117" s="52" t="s">
        <v>13</v>
      </c>
      <c r="D117" s="53"/>
      <c r="E117" s="54">
        <f>SUM(E116:E116)</f>
        <v>9494.34</v>
      </c>
      <c r="G117" s="155"/>
    </row>
    <row r="118" spans="1:7" ht="15" customHeight="1" x14ac:dyDescent="0.2">
      <c r="G118" s="155"/>
    </row>
    <row r="119" spans="1:7" ht="15" customHeight="1" x14ac:dyDescent="0.2">
      <c r="G119" s="155"/>
    </row>
    <row r="120" spans="1:7" ht="15" customHeight="1" x14ac:dyDescent="0.25">
      <c r="A120" s="1" t="s">
        <v>207</v>
      </c>
      <c r="G120" s="155"/>
    </row>
    <row r="121" spans="1:7" ht="15" customHeight="1" x14ac:dyDescent="0.2">
      <c r="A121" s="257" t="s">
        <v>1</v>
      </c>
      <c r="B121" s="257"/>
      <c r="C121" s="257"/>
      <c r="D121" s="257"/>
      <c r="E121" s="257"/>
      <c r="G121" s="155"/>
    </row>
    <row r="122" spans="1:7" ht="15" customHeight="1" x14ac:dyDescent="0.2">
      <c r="A122" s="257" t="s">
        <v>208</v>
      </c>
      <c r="B122" s="257"/>
      <c r="C122" s="257"/>
      <c r="D122" s="257"/>
      <c r="E122" s="257"/>
      <c r="G122" s="155"/>
    </row>
    <row r="123" spans="1:7" ht="15" customHeight="1" x14ac:dyDescent="0.2">
      <c r="A123" s="256" t="s">
        <v>209</v>
      </c>
      <c r="B123" s="256"/>
      <c r="C123" s="256"/>
      <c r="D123" s="256"/>
      <c r="E123" s="256"/>
      <c r="G123" s="155"/>
    </row>
    <row r="124" spans="1:7" ht="15" customHeight="1" x14ac:dyDescent="0.2">
      <c r="A124" s="256"/>
      <c r="B124" s="256"/>
      <c r="C124" s="256"/>
      <c r="D124" s="256"/>
      <c r="E124" s="256"/>
      <c r="G124" s="155"/>
    </row>
    <row r="125" spans="1:7" ht="15" customHeight="1" x14ac:dyDescent="0.2">
      <c r="A125" s="256"/>
      <c r="B125" s="256"/>
      <c r="C125" s="256"/>
      <c r="D125" s="256"/>
      <c r="E125" s="256"/>
      <c r="G125" s="155"/>
    </row>
    <row r="126" spans="1:7" ht="15" customHeight="1" x14ac:dyDescent="0.2">
      <c r="A126" s="256"/>
      <c r="B126" s="256"/>
      <c r="C126" s="256"/>
      <c r="D126" s="256"/>
      <c r="E126" s="256"/>
      <c r="G126" s="155"/>
    </row>
    <row r="127" spans="1:7" ht="15" customHeight="1" x14ac:dyDescent="0.2">
      <c r="A127" s="256"/>
      <c r="B127" s="256"/>
      <c r="C127" s="256"/>
      <c r="D127" s="256"/>
      <c r="E127" s="256"/>
      <c r="G127" s="155"/>
    </row>
    <row r="128" spans="1:7" ht="15" customHeight="1" x14ac:dyDescent="0.2">
      <c r="A128" s="256"/>
      <c r="B128" s="256"/>
      <c r="C128" s="256"/>
      <c r="D128" s="256"/>
      <c r="E128" s="256"/>
      <c r="G128" s="155"/>
    </row>
    <row r="129" spans="1:7" ht="15" customHeight="1" x14ac:dyDescent="0.2">
      <c r="G129" s="155"/>
    </row>
    <row r="130" spans="1:7" ht="15" customHeight="1" x14ac:dyDescent="0.25">
      <c r="A130" s="34" t="s">
        <v>4</v>
      </c>
      <c r="B130" s="35"/>
      <c r="C130" s="35"/>
      <c r="D130" s="35"/>
      <c r="E130" s="35"/>
      <c r="G130" s="155"/>
    </row>
    <row r="131" spans="1:7" ht="15" customHeight="1" x14ac:dyDescent="0.2">
      <c r="A131" s="61" t="s">
        <v>54</v>
      </c>
      <c r="B131" s="35"/>
      <c r="C131" s="35"/>
      <c r="D131" s="35"/>
      <c r="E131" s="36" t="s">
        <v>55</v>
      </c>
      <c r="G131" s="155"/>
    </row>
    <row r="132" spans="1:7" ht="15" customHeight="1" x14ac:dyDescent="0.25">
      <c r="A132" s="21"/>
      <c r="B132" s="4"/>
      <c r="C132" s="5"/>
      <c r="D132" s="5"/>
      <c r="E132" s="8"/>
      <c r="G132" s="155"/>
    </row>
    <row r="133" spans="1:7" ht="15" customHeight="1" x14ac:dyDescent="0.2">
      <c r="A133" s="9" t="s">
        <v>7</v>
      </c>
      <c r="B133" s="9" t="s">
        <v>8</v>
      </c>
      <c r="C133" s="9" t="s">
        <v>9</v>
      </c>
      <c r="D133" s="10" t="s">
        <v>10</v>
      </c>
      <c r="E133" s="11" t="s">
        <v>11</v>
      </c>
      <c r="G133" s="155"/>
    </row>
    <row r="134" spans="1:7" ht="15" customHeight="1" x14ac:dyDescent="0.2">
      <c r="A134" s="70">
        <v>41500000</v>
      </c>
      <c r="B134" s="106">
        <v>90000100320</v>
      </c>
      <c r="C134" s="14"/>
      <c r="D134" s="79" t="s">
        <v>210</v>
      </c>
      <c r="E134" s="41">
        <v>374531.28</v>
      </c>
      <c r="G134" s="155"/>
    </row>
    <row r="135" spans="1:7" ht="15" customHeight="1" x14ac:dyDescent="0.2">
      <c r="A135" s="42"/>
      <c r="B135" s="38"/>
      <c r="C135" s="18" t="s">
        <v>13</v>
      </c>
      <c r="D135" s="19"/>
      <c r="E135" s="20">
        <f>SUM(E134:E134)</f>
        <v>374531.28</v>
      </c>
      <c r="G135" s="155"/>
    </row>
    <row r="136" spans="1:7" ht="15" customHeight="1" x14ac:dyDescent="0.25">
      <c r="A136" s="43"/>
      <c r="B136" s="44"/>
      <c r="C136" s="44"/>
      <c r="D136" s="44"/>
      <c r="E136" s="44"/>
      <c r="G136" s="155"/>
    </row>
    <row r="137" spans="1:7" ht="15" customHeight="1" x14ac:dyDescent="0.25">
      <c r="A137" s="34" t="s">
        <v>14</v>
      </c>
      <c r="B137" s="35"/>
      <c r="C137" s="35"/>
      <c r="D137" s="35"/>
      <c r="E137" s="35"/>
      <c r="G137" s="155"/>
    </row>
    <row r="138" spans="1:7" ht="15" customHeight="1" x14ac:dyDescent="0.2">
      <c r="A138" s="61" t="s">
        <v>5</v>
      </c>
      <c r="B138" s="35"/>
      <c r="C138" s="35"/>
      <c r="D138" s="35"/>
      <c r="E138" s="36" t="s">
        <v>6</v>
      </c>
      <c r="G138" s="155"/>
    </row>
    <row r="139" spans="1:7" ht="15" customHeight="1" x14ac:dyDescent="0.25">
      <c r="A139" s="34"/>
      <c r="B139" s="45"/>
      <c r="C139" s="35"/>
      <c r="D139" s="35"/>
      <c r="E139" s="62"/>
      <c r="G139" s="155"/>
    </row>
    <row r="140" spans="1:7" ht="15" customHeight="1" x14ac:dyDescent="0.2">
      <c r="A140" s="80"/>
      <c r="B140" s="80"/>
      <c r="C140" s="24" t="s">
        <v>9</v>
      </c>
      <c r="D140" s="63" t="s">
        <v>10</v>
      </c>
      <c r="E140" s="11" t="s">
        <v>11</v>
      </c>
      <c r="G140" s="155"/>
    </row>
    <row r="141" spans="1:7" ht="15" customHeight="1" x14ac:dyDescent="0.2">
      <c r="A141" s="163"/>
      <c r="B141" s="84"/>
      <c r="C141" s="64">
        <v>6172</v>
      </c>
      <c r="D141" s="65" t="s">
        <v>33</v>
      </c>
      <c r="E141" s="41">
        <v>374531.28</v>
      </c>
      <c r="G141" s="155"/>
    </row>
    <row r="142" spans="1:7" ht="15" customHeight="1" x14ac:dyDescent="0.2">
      <c r="A142" s="163"/>
      <c r="B142" s="121"/>
      <c r="C142" s="52" t="s">
        <v>13</v>
      </c>
      <c r="D142" s="67"/>
      <c r="E142" s="68">
        <f>SUM(E141:E141)</f>
        <v>374531.28</v>
      </c>
      <c r="G142" s="155"/>
    </row>
    <row r="143" spans="1:7" ht="15" customHeight="1" x14ac:dyDescent="0.2">
      <c r="G143" s="155"/>
    </row>
    <row r="144" spans="1:7" ht="15" customHeight="1" x14ac:dyDescent="0.2"/>
    <row r="145" spans="1:5" ht="15" customHeight="1" x14ac:dyDescent="0.25">
      <c r="A145" s="1" t="s">
        <v>211</v>
      </c>
    </row>
    <row r="146" spans="1:5" ht="15" customHeight="1" x14ac:dyDescent="0.2">
      <c r="A146" s="257" t="s">
        <v>1</v>
      </c>
      <c r="B146" s="257"/>
      <c r="C146" s="257"/>
      <c r="D146" s="257"/>
      <c r="E146" s="257"/>
    </row>
    <row r="147" spans="1:5" ht="15" customHeight="1" x14ac:dyDescent="0.2">
      <c r="A147" s="257" t="s">
        <v>25</v>
      </c>
      <c r="B147" s="257"/>
      <c r="C147" s="257"/>
      <c r="D147" s="257"/>
      <c r="E147" s="257"/>
    </row>
    <row r="148" spans="1:5" ht="15" customHeight="1" x14ac:dyDescent="0.2">
      <c r="A148" s="254" t="s">
        <v>212</v>
      </c>
      <c r="B148" s="254"/>
      <c r="C148" s="254"/>
      <c r="D148" s="254"/>
      <c r="E148" s="254"/>
    </row>
    <row r="149" spans="1:5" ht="15" customHeight="1" x14ac:dyDescent="0.2">
      <c r="A149" s="254"/>
      <c r="B149" s="254"/>
      <c r="C149" s="254"/>
      <c r="D149" s="254"/>
      <c r="E149" s="254"/>
    </row>
    <row r="150" spans="1:5" ht="15" customHeight="1" x14ac:dyDescent="0.2">
      <c r="A150" s="254"/>
      <c r="B150" s="254"/>
      <c r="C150" s="254"/>
      <c r="D150" s="254"/>
      <c r="E150" s="254"/>
    </row>
    <row r="151" spans="1:5" ht="15" customHeight="1" x14ac:dyDescent="0.2">
      <c r="A151" s="254"/>
      <c r="B151" s="254"/>
      <c r="C151" s="254"/>
      <c r="D151" s="254"/>
      <c r="E151" s="254"/>
    </row>
    <row r="152" spans="1:5" ht="15" customHeight="1" x14ac:dyDescent="0.2">
      <c r="A152" s="254"/>
      <c r="B152" s="254"/>
      <c r="C152" s="254"/>
      <c r="D152" s="254"/>
      <c r="E152" s="254"/>
    </row>
    <row r="153" spans="1:5" ht="15" customHeight="1" x14ac:dyDescent="0.2">
      <c r="A153" s="3"/>
      <c r="B153" s="3"/>
      <c r="C153" s="3"/>
      <c r="D153" s="3"/>
      <c r="E153" s="3"/>
    </row>
    <row r="154" spans="1:5" ht="15" customHeight="1" x14ac:dyDescent="0.2">
      <c r="A154" s="3"/>
      <c r="B154" s="3"/>
      <c r="C154" s="3"/>
      <c r="D154" s="3"/>
      <c r="E154" s="3"/>
    </row>
    <row r="155" spans="1:5" ht="15" customHeight="1" x14ac:dyDescent="0.2">
      <c r="A155" s="3"/>
      <c r="B155" s="3"/>
      <c r="C155" s="3"/>
      <c r="D155" s="3"/>
      <c r="E155" s="3"/>
    </row>
    <row r="156" spans="1:5" ht="15" customHeight="1" x14ac:dyDescent="0.2">
      <c r="A156" s="3"/>
      <c r="B156" s="3"/>
      <c r="C156" s="3"/>
      <c r="D156" s="3"/>
      <c r="E156" s="3"/>
    </row>
    <row r="157" spans="1:5" ht="15" customHeight="1" x14ac:dyDescent="0.25">
      <c r="A157" s="4" t="s">
        <v>4</v>
      </c>
      <c r="B157" s="5"/>
      <c r="C157" s="5"/>
      <c r="D157" s="5"/>
      <c r="E157" s="5"/>
    </row>
    <row r="158" spans="1:5" ht="15" customHeight="1" x14ac:dyDescent="0.2">
      <c r="A158" s="6" t="s">
        <v>5</v>
      </c>
      <c r="B158" s="5"/>
      <c r="C158" s="5"/>
      <c r="D158" s="5"/>
      <c r="E158" s="7" t="s">
        <v>6</v>
      </c>
    </row>
    <row r="159" spans="1:5" ht="15" customHeight="1" x14ac:dyDescent="0.25">
      <c r="A159" s="21"/>
      <c r="B159" s="4"/>
      <c r="C159" s="5"/>
      <c r="D159" s="5"/>
      <c r="E159" s="8"/>
    </row>
    <row r="160" spans="1:5" ht="15" customHeight="1" x14ac:dyDescent="0.2">
      <c r="A160" s="9" t="s">
        <v>7</v>
      </c>
      <c r="B160" s="9" t="s">
        <v>8</v>
      </c>
      <c r="C160" s="9" t="s">
        <v>9</v>
      </c>
      <c r="D160" s="10" t="s">
        <v>10</v>
      </c>
      <c r="E160" s="11" t="s">
        <v>11</v>
      </c>
    </row>
    <row r="161" spans="1:7" ht="15" customHeight="1" x14ac:dyDescent="0.2">
      <c r="A161" s="98">
        <v>33513233</v>
      </c>
      <c r="B161" s="38">
        <v>90000000000</v>
      </c>
      <c r="C161" s="39"/>
      <c r="D161" s="40" t="s">
        <v>27</v>
      </c>
      <c r="E161" s="41">
        <v>398793.65</v>
      </c>
      <c r="G161" s="155"/>
    </row>
    <row r="162" spans="1:7" ht="15" customHeight="1" x14ac:dyDescent="0.2">
      <c r="A162" s="98">
        <v>33113233</v>
      </c>
      <c r="B162" s="38">
        <v>90000000000</v>
      </c>
      <c r="C162" s="39"/>
      <c r="D162" s="40" t="s">
        <v>27</v>
      </c>
      <c r="E162" s="41">
        <v>70375.350000000006</v>
      </c>
      <c r="G162" s="155"/>
    </row>
    <row r="163" spans="1:7" ht="15" customHeight="1" x14ac:dyDescent="0.2">
      <c r="A163" s="116"/>
      <c r="B163" s="38"/>
      <c r="C163" s="52" t="s">
        <v>13</v>
      </c>
      <c r="D163" s="67"/>
      <c r="E163" s="68">
        <f>SUM(E161:E162)</f>
        <v>469169</v>
      </c>
      <c r="G163" s="155"/>
    </row>
    <row r="164" spans="1:7" ht="15" customHeight="1" x14ac:dyDescent="0.2">
      <c r="A164" s="45"/>
      <c r="B164" s="45"/>
      <c r="C164" s="45"/>
      <c r="D164" s="45"/>
      <c r="E164" s="45"/>
      <c r="G164" s="155"/>
    </row>
    <row r="165" spans="1:7" ht="15" customHeight="1" x14ac:dyDescent="0.25">
      <c r="A165" s="34" t="s">
        <v>14</v>
      </c>
      <c r="B165" s="35"/>
      <c r="C165" s="35"/>
      <c r="D165" s="35"/>
      <c r="E165" s="35"/>
      <c r="G165" s="155"/>
    </row>
    <row r="166" spans="1:7" ht="15" customHeight="1" x14ac:dyDescent="0.2">
      <c r="A166" s="61" t="s">
        <v>28</v>
      </c>
      <c r="B166" s="45"/>
      <c r="C166" s="45"/>
      <c r="D166" s="45"/>
      <c r="E166" s="45" t="s">
        <v>29</v>
      </c>
      <c r="G166" s="155"/>
    </row>
    <row r="167" spans="1:7" ht="15" customHeight="1" x14ac:dyDescent="0.2">
      <c r="A167" s="45"/>
      <c r="B167" s="46"/>
      <c r="C167" s="35"/>
      <c r="D167" s="45"/>
      <c r="E167" s="47"/>
      <c r="G167" s="155"/>
    </row>
    <row r="168" spans="1:7" ht="15" customHeight="1" x14ac:dyDescent="0.2">
      <c r="A168" s="24" t="s">
        <v>7</v>
      </c>
      <c r="B168" s="24" t="s">
        <v>8</v>
      </c>
      <c r="C168" s="24" t="s">
        <v>9</v>
      </c>
      <c r="D168" s="48" t="s">
        <v>10</v>
      </c>
      <c r="E168" s="164" t="s">
        <v>11</v>
      </c>
      <c r="G168" s="155"/>
    </row>
    <row r="169" spans="1:7" ht="15" customHeight="1" x14ac:dyDescent="0.2">
      <c r="A169" s="98">
        <v>33513233</v>
      </c>
      <c r="B169" s="27">
        <v>30002001663</v>
      </c>
      <c r="C169" s="27">
        <v>4357</v>
      </c>
      <c r="D169" s="28" t="s">
        <v>30</v>
      </c>
      <c r="E169" s="41">
        <v>398793.65</v>
      </c>
      <c r="G169" s="155"/>
    </row>
    <row r="170" spans="1:7" ht="15" customHeight="1" x14ac:dyDescent="0.2">
      <c r="A170" s="98">
        <v>33113233</v>
      </c>
      <c r="B170" s="27">
        <v>30002001663</v>
      </c>
      <c r="C170" s="27">
        <v>4357</v>
      </c>
      <c r="D170" s="28" t="s">
        <v>30</v>
      </c>
      <c r="E170" s="41">
        <v>70375.350000000006</v>
      </c>
      <c r="G170" s="155"/>
    </row>
    <row r="171" spans="1:7" ht="15" customHeight="1" x14ac:dyDescent="0.2">
      <c r="A171" s="42"/>
      <c r="B171" s="58"/>
      <c r="C171" s="18" t="s">
        <v>13</v>
      </c>
      <c r="D171" s="31"/>
      <c r="E171" s="32">
        <f>SUM(E169:E170)</f>
        <v>469169</v>
      </c>
      <c r="G171" s="155"/>
    </row>
    <row r="172" spans="1:7" ht="15" customHeight="1" x14ac:dyDescent="0.2">
      <c r="G172" s="155"/>
    </row>
    <row r="173" spans="1:7" ht="15" customHeight="1" x14ac:dyDescent="0.2">
      <c r="G173" s="155"/>
    </row>
    <row r="174" spans="1:7" ht="15" customHeight="1" x14ac:dyDescent="0.25">
      <c r="A174" s="1" t="s">
        <v>213</v>
      </c>
      <c r="G174" s="155"/>
    </row>
    <row r="175" spans="1:7" ht="15" customHeight="1" x14ac:dyDescent="0.2">
      <c r="A175" s="257" t="s">
        <v>1</v>
      </c>
      <c r="B175" s="257"/>
      <c r="C175" s="257"/>
      <c r="D175" s="257"/>
      <c r="E175" s="257"/>
      <c r="G175" s="155"/>
    </row>
    <row r="176" spans="1:7" ht="15" customHeight="1" x14ac:dyDescent="0.2">
      <c r="A176" s="254" t="s">
        <v>509</v>
      </c>
      <c r="B176" s="254"/>
      <c r="C176" s="254"/>
      <c r="D176" s="254"/>
      <c r="E176" s="254"/>
      <c r="G176" s="155"/>
    </row>
    <row r="177" spans="1:7" ht="15" customHeight="1" x14ac:dyDescent="0.2">
      <c r="A177" s="254"/>
      <c r="B177" s="254"/>
      <c r="C177" s="254"/>
      <c r="D177" s="254"/>
      <c r="E177" s="254"/>
      <c r="G177" s="155"/>
    </row>
    <row r="178" spans="1:7" ht="15" customHeight="1" x14ac:dyDescent="0.2">
      <c r="A178" s="254"/>
      <c r="B178" s="254"/>
      <c r="C178" s="254"/>
      <c r="D178" s="254"/>
      <c r="E178" s="254"/>
      <c r="G178" s="155"/>
    </row>
    <row r="179" spans="1:7" ht="15" customHeight="1" x14ac:dyDescent="0.2">
      <c r="A179" s="254"/>
      <c r="B179" s="254"/>
      <c r="C179" s="254"/>
      <c r="D179" s="254"/>
      <c r="E179" s="254"/>
      <c r="G179" s="155"/>
    </row>
    <row r="180" spans="1:7" ht="15" customHeight="1" x14ac:dyDescent="0.2">
      <c r="A180" s="254"/>
      <c r="B180" s="254"/>
      <c r="C180" s="254"/>
      <c r="D180" s="254"/>
      <c r="E180" s="254"/>
      <c r="G180" s="155"/>
    </row>
    <row r="181" spans="1:7" ht="15" customHeight="1" x14ac:dyDescent="0.2">
      <c r="A181" s="254"/>
      <c r="B181" s="254"/>
      <c r="C181" s="254"/>
      <c r="D181" s="254"/>
      <c r="E181" s="254"/>
      <c r="G181" s="155"/>
    </row>
    <row r="182" spans="1:7" ht="15" customHeight="1" x14ac:dyDescent="0.2">
      <c r="A182" s="254"/>
      <c r="B182" s="254"/>
      <c r="C182" s="254"/>
      <c r="D182" s="254"/>
      <c r="E182" s="254"/>
      <c r="G182" s="155"/>
    </row>
    <row r="183" spans="1:7" ht="15" customHeight="1" x14ac:dyDescent="0.2">
      <c r="A183" s="254"/>
      <c r="B183" s="254"/>
      <c r="C183" s="254"/>
      <c r="D183" s="254"/>
      <c r="E183" s="254"/>
      <c r="G183" s="155"/>
    </row>
    <row r="184" spans="1:7" ht="15" customHeight="1" x14ac:dyDescent="0.2">
      <c r="A184" s="117"/>
      <c r="B184" s="117"/>
      <c r="C184" s="74"/>
      <c r="D184" s="5"/>
      <c r="E184" s="75"/>
      <c r="G184" s="155"/>
    </row>
    <row r="185" spans="1:7" ht="15" customHeight="1" x14ac:dyDescent="0.25">
      <c r="A185" s="4" t="s">
        <v>4</v>
      </c>
      <c r="B185" s="5"/>
      <c r="C185" s="5"/>
      <c r="D185" s="5"/>
      <c r="E185" s="5"/>
      <c r="G185" s="155"/>
    </row>
    <row r="186" spans="1:7" ht="15" customHeight="1" x14ac:dyDescent="0.2">
      <c r="A186" s="6" t="s">
        <v>5</v>
      </c>
      <c r="B186" s="5"/>
      <c r="C186" s="5"/>
      <c r="D186" s="5"/>
      <c r="E186" s="7" t="s">
        <v>6</v>
      </c>
      <c r="G186" s="155"/>
    </row>
    <row r="187" spans="1:7" ht="15" customHeight="1" x14ac:dyDescent="0.25">
      <c r="A187" s="21"/>
      <c r="B187" s="4"/>
      <c r="C187" s="5"/>
      <c r="D187" s="5"/>
      <c r="E187" s="8"/>
      <c r="G187" s="155"/>
    </row>
    <row r="188" spans="1:7" ht="15" customHeight="1" x14ac:dyDescent="0.2">
      <c r="A188" s="9" t="s">
        <v>7</v>
      </c>
      <c r="B188" s="9" t="s">
        <v>8</v>
      </c>
      <c r="C188" s="9" t="s">
        <v>9</v>
      </c>
      <c r="D188" s="10" t="s">
        <v>10</v>
      </c>
      <c r="E188" s="11" t="s">
        <v>11</v>
      </c>
      <c r="G188" s="155"/>
    </row>
    <row r="189" spans="1:7" ht="15" customHeight="1" x14ac:dyDescent="0.2">
      <c r="A189" s="158">
        <v>886</v>
      </c>
      <c r="B189" s="57">
        <v>90000001601</v>
      </c>
      <c r="C189" s="120">
        <v>6172</v>
      </c>
      <c r="D189" s="159" t="s">
        <v>95</v>
      </c>
      <c r="E189" s="16">
        <v>209993.78</v>
      </c>
      <c r="G189" s="155"/>
    </row>
    <row r="190" spans="1:7" ht="15" customHeight="1" x14ac:dyDescent="0.2">
      <c r="A190" s="158"/>
      <c r="B190" s="57"/>
      <c r="C190" s="18" t="s">
        <v>13</v>
      </c>
      <c r="D190" s="19"/>
      <c r="E190" s="20">
        <f>SUM(E189:E189)</f>
        <v>209993.78</v>
      </c>
      <c r="G190" s="155"/>
    </row>
    <row r="191" spans="1:7" ht="15" customHeight="1" x14ac:dyDescent="0.2">
      <c r="A191" s="117"/>
      <c r="B191" s="117"/>
      <c r="C191" s="74"/>
      <c r="D191" s="5"/>
      <c r="E191" s="75"/>
      <c r="G191" s="155"/>
    </row>
    <row r="192" spans="1:7" ht="15" customHeight="1" x14ac:dyDescent="0.25">
      <c r="A192" s="4" t="s">
        <v>14</v>
      </c>
      <c r="B192" s="5"/>
      <c r="C192" s="5"/>
      <c r="D192" s="5"/>
      <c r="E192" s="5"/>
      <c r="G192" s="155"/>
    </row>
    <row r="193" spans="1:7" ht="15" customHeight="1" x14ac:dyDescent="0.2">
      <c r="A193" s="6" t="s">
        <v>5</v>
      </c>
      <c r="B193" s="5"/>
      <c r="C193" s="5"/>
      <c r="D193" s="5"/>
      <c r="E193" s="7" t="s">
        <v>6</v>
      </c>
      <c r="G193" s="155"/>
    </row>
    <row r="194" spans="1:7" ht="15" customHeight="1" x14ac:dyDescent="0.25">
      <c r="A194" s="21"/>
      <c r="B194" s="4"/>
      <c r="C194" s="5"/>
      <c r="D194" s="5"/>
      <c r="E194" s="8"/>
      <c r="G194" s="155"/>
    </row>
    <row r="195" spans="1:7" ht="15" customHeight="1" x14ac:dyDescent="0.2">
      <c r="A195" s="9" t="s">
        <v>7</v>
      </c>
      <c r="B195" s="9" t="s">
        <v>8</v>
      </c>
      <c r="C195" s="9" t="s">
        <v>9</v>
      </c>
      <c r="D195" s="10" t="s">
        <v>10</v>
      </c>
      <c r="E195" s="11" t="s">
        <v>11</v>
      </c>
      <c r="G195" s="155"/>
    </row>
    <row r="196" spans="1:7" ht="15" customHeight="1" x14ac:dyDescent="0.2">
      <c r="A196" s="158">
        <v>813</v>
      </c>
      <c r="B196" s="71">
        <v>20000000000</v>
      </c>
      <c r="C196" s="165">
        <v>6409</v>
      </c>
      <c r="D196" s="56" t="s">
        <v>33</v>
      </c>
      <c r="E196" s="16">
        <v>209993.78</v>
      </c>
      <c r="G196" s="155"/>
    </row>
    <row r="197" spans="1:7" ht="15" customHeight="1" x14ac:dyDescent="0.2">
      <c r="A197" s="158"/>
      <c r="B197" s="130"/>
      <c r="C197" s="18" t="s">
        <v>13</v>
      </c>
      <c r="D197" s="19"/>
      <c r="E197" s="20">
        <f>SUM(E196:E196)</f>
        <v>209993.78</v>
      </c>
      <c r="G197" s="155"/>
    </row>
    <row r="198" spans="1:7" ht="15" customHeight="1" x14ac:dyDescent="0.2">
      <c r="G198" s="155"/>
    </row>
    <row r="199" spans="1:7" ht="15" customHeight="1" x14ac:dyDescent="0.25">
      <c r="A199" s="1" t="s">
        <v>214</v>
      </c>
      <c r="G199" s="155"/>
    </row>
    <row r="200" spans="1:7" ht="15" customHeight="1" x14ac:dyDescent="0.2">
      <c r="A200" s="257" t="s">
        <v>215</v>
      </c>
      <c r="B200" s="257"/>
      <c r="C200" s="257"/>
      <c r="D200" s="257"/>
      <c r="E200" s="257"/>
      <c r="G200" s="155"/>
    </row>
    <row r="201" spans="1:7" ht="15" customHeight="1" x14ac:dyDescent="0.2">
      <c r="A201" s="254" t="s">
        <v>510</v>
      </c>
      <c r="B201" s="254"/>
      <c r="C201" s="254"/>
      <c r="D201" s="254"/>
      <c r="E201" s="254"/>
      <c r="G201" s="155"/>
    </row>
    <row r="202" spans="1:7" ht="15" customHeight="1" x14ac:dyDescent="0.2">
      <c r="A202" s="254"/>
      <c r="B202" s="254"/>
      <c r="C202" s="254"/>
      <c r="D202" s="254"/>
      <c r="E202" s="254"/>
      <c r="G202" s="155"/>
    </row>
    <row r="203" spans="1:7" ht="15" customHeight="1" x14ac:dyDescent="0.2">
      <c r="A203" s="254"/>
      <c r="B203" s="254"/>
      <c r="C203" s="254"/>
      <c r="D203" s="254"/>
      <c r="E203" s="254"/>
      <c r="G203" s="155"/>
    </row>
    <row r="204" spans="1:7" ht="15" customHeight="1" x14ac:dyDescent="0.2">
      <c r="A204" s="254"/>
      <c r="B204" s="254"/>
      <c r="C204" s="254"/>
      <c r="D204" s="254"/>
      <c r="E204" s="254"/>
      <c r="G204" s="155"/>
    </row>
    <row r="205" spans="1:7" ht="15" customHeight="1" x14ac:dyDescent="0.2">
      <c r="A205" s="254"/>
      <c r="B205" s="254"/>
      <c r="C205" s="254"/>
      <c r="D205" s="254"/>
      <c r="E205" s="254"/>
      <c r="G205" s="155"/>
    </row>
    <row r="206" spans="1:7" ht="15" customHeight="1" x14ac:dyDescent="0.2">
      <c r="A206" s="254"/>
      <c r="B206" s="254"/>
      <c r="C206" s="254"/>
      <c r="D206" s="254"/>
      <c r="E206" s="254"/>
      <c r="G206" s="155"/>
    </row>
    <row r="207" spans="1:7" ht="15" customHeight="1" x14ac:dyDescent="0.2">
      <c r="A207" s="254"/>
      <c r="B207" s="254"/>
      <c r="C207" s="254"/>
      <c r="D207" s="254"/>
      <c r="E207" s="254"/>
      <c r="G207" s="155"/>
    </row>
    <row r="208" spans="1:7" ht="15" customHeight="1" x14ac:dyDescent="0.2">
      <c r="A208" s="254"/>
      <c r="B208" s="254"/>
      <c r="C208" s="254"/>
      <c r="D208" s="254"/>
      <c r="E208" s="254"/>
      <c r="G208" s="155"/>
    </row>
    <row r="209" spans="1:7" ht="15" customHeight="1" x14ac:dyDescent="0.2">
      <c r="A209" s="117"/>
      <c r="B209" s="117"/>
      <c r="C209" s="74"/>
      <c r="D209" s="5"/>
      <c r="E209" s="75"/>
      <c r="G209" s="155"/>
    </row>
    <row r="210" spans="1:7" ht="15" customHeight="1" x14ac:dyDescent="0.25">
      <c r="A210" s="4" t="s">
        <v>4</v>
      </c>
      <c r="B210" s="5"/>
      <c r="C210" s="5"/>
      <c r="D210" s="5"/>
      <c r="E210" s="5"/>
      <c r="G210" s="155"/>
    </row>
    <row r="211" spans="1:7" ht="15" customHeight="1" x14ac:dyDescent="0.2">
      <c r="A211" s="61" t="s">
        <v>5</v>
      </c>
      <c r="B211" s="35"/>
      <c r="C211" s="35"/>
      <c r="D211" s="35"/>
      <c r="E211" s="36" t="s">
        <v>6</v>
      </c>
      <c r="G211" s="155"/>
    </row>
    <row r="212" spans="1:7" ht="15" customHeight="1" x14ac:dyDescent="0.25">
      <c r="A212" s="45"/>
      <c r="B212" s="34"/>
      <c r="C212" s="35"/>
      <c r="D212" s="35"/>
      <c r="E212" s="62"/>
      <c r="G212" s="155"/>
    </row>
    <row r="213" spans="1:7" ht="15" customHeight="1" x14ac:dyDescent="0.2">
      <c r="A213" s="24" t="s">
        <v>7</v>
      </c>
      <c r="B213" s="24" t="s">
        <v>8</v>
      </c>
      <c r="C213" s="24" t="s">
        <v>9</v>
      </c>
      <c r="D213" s="63" t="s">
        <v>10</v>
      </c>
      <c r="E213" s="24" t="s">
        <v>11</v>
      </c>
      <c r="G213" s="155"/>
    </row>
    <row r="214" spans="1:7" ht="15" customHeight="1" x14ac:dyDescent="0.2">
      <c r="A214" s="166">
        <v>10</v>
      </c>
      <c r="B214" s="119">
        <v>90000001015</v>
      </c>
      <c r="C214" s="120">
        <v>6172</v>
      </c>
      <c r="D214" s="93" t="s">
        <v>95</v>
      </c>
      <c r="E214" s="41">
        <v>-100000</v>
      </c>
      <c r="G214" s="155"/>
    </row>
    <row r="215" spans="1:7" ht="15" customHeight="1" x14ac:dyDescent="0.2">
      <c r="A215" s="166"/>
      <c r="B215" s="27"/>
      <c r="C215" s="52" t="s">
        <v>13</v>
      </c>
      <c r="D215" s="67"/>
      <c r="E215" s="68">
        <f>SUM(E214:E214)</f>
        <v>-100000</v>
      </c>
      <c r="G215" s="155"/>
    </row>
    <row r="216" spans="1:7" ht="15" customHeight="1" x14ac:dyDescent="0.2">
      <c r="A216" s="121"/>
      <c r="B216" s="121"/>
      <c r="C216" s="122"/>
      <c r="D216" s="35"/>
      <c r="E216" s="123"/>
      <c r="G216" s="155"/>
    </row>
    <row r="217" spans="1:7" ht="15" customHeight="1" x14ac:dyDescent="0.25">
      <c r="A217" s="34" t="s">
        <v>14</v>
      </c>
      <c r="B217" s="121"/>
      <c r="C217" s="122"/>
      <c r="D217" s="35"/>
      <c r="E217" s="123"/>
      <c r="G217" s="155"/>
    </row>
    <row r="218" spans="1:7" ht="15" customHeight="1" x14ac:dyDescent="0.2">
      <c r="A218" s="61" t="s">
        <v>138</v>
      </c>
      <c r="B218" s="35"/>
      <c r="C218" s="35"/>
      <c r="D218" s="35"/>
      <c r="E218" s="36" t="s">
        <v>139</v>
      </c>
      <c r="G218" s="155"/>
    </row>
    <row r="219" spans="1:7" ht="15" customHeight="1" x14ac:dyDescent="0.25">
      <c r="A219" s="34" t="s">
        <v>174</v>
      </c>
      <c r="B219" s="44"/>
      <c r="C219" s="44"/>
      <c r="D219" s="44"/>
      <c r="E219" s="62"/>
      <c r="G219" s="155"/>
    </row>
    <row r="220" spans="1:7" ht="15" customHeight="1" x14ac:dyDescent="0.2">
      <c r="A220" s="24" t="s">
        <v>7</v>
      </c>
      <c r="B220" s="24" t="s">
        <v>8</v>
      </c>
      <c r="C220" s="24" t="s">
        <v>9</v>
      </c>
      <c r="D220" s="63" t="s">
        <v>10</v>
      </c>
      <c r="E220" s="24" t="s">
        <v>11</v>
      </c>
      <c r="G220" s="155"/>
    </row>
    <row r="221" spans="1:7" ht="15" customHeight="1" x14ac:dyDescent="0.2">
      <c r="A221" s="50">
        <v>10</v>
      </c>
      <c r="B221" s="27">
        <v>60001100611</v>
      </c>
      <c r="C221" s="27">
        <v>3122</v>
      </c>
      <c r="D221" s="28" t="s">
        <v>99</v>
      </c>
      <c r="E221" s="59">
        <v>-100000</v>
      </c>
      <c r="G221" s="155"/>
    </row>
    <row r="222" spans="1:7" ht="15" customHeight="1" x14ac:dyDescent="0.2">
      <c r="A222" s="50"/>
      <c r="B222" s="116"/>
      <c r="C222" s="52" t="s">
        <v>13</v>
      </c>
      <c r="D222" s="67"/>
      <c r="E222" s="68">
        <f>SUM(E221:E221)</f>
        <v>-100000</v>
      </c>
      <c r="G222" s="155"/>
    </row>
    <row r="223" spans="1:7" ht="15" customHeight="1" x14ac:dyDescent="0.2">
      <c r="G223" s="155"/>
    </row>
    <row r="224" spans="1:7" ht="15" customHeight="1" x14ac:dyDescent="0.2">
      <c r="G224" s="155"/>
    </row>
    <row r="225" spans="1:7" ht="15" customHeight="1" x14ac:dyDescent="0.25">
      <c r="A225" s="1" t="s">
        <v>216</v>
      </c>
      <c r="G225" s="155"/>
    </row>
    <row r="226" spans="1:7" ht="15" customHeight="1" x14ac:dyDescent="0.2">
      <c r="A226" s="257" t="s">
        <v>1</v>
      </c>
      <c r="B226" s="257"/>
      <c r="C226" s="257"/>
      <c r="D226" s="257"/>
      <c r="E226" s="257"/>
      <c r="G226" s="155"/>
    </row>
    <row r="227" spans="1:7" ht="15" customHeight="1" x14ac:dyDescent="0.2">
      <c r="A227" s="257" t="s">
        <v>70</v>
      </c>
      <c r="B227" s="257"/>
      <c r="C227" s="257"/>
      <c r="D227" s="257"/>
      <c r="E227" s="257"/>
      <c r="G227" s="155"/>
    </row>
    <row r="228" spans="1:7" ht="15" customHeight="1" x14ac:dyDescent="0.2">
      <c r="A228" s="254" t="s">
        <v>217</v>
      </c>
      <c r="B228" s="254"/>
      <c r="C228" s="254"/>
      <c r="D228" s="254"/>
      <c r="E228" s="254"/>
      <c r="G228" s="155"/>
    </row>
    <row r="229" spans="1:7" ht="15" customHeight="1" x14ac:dyDescent="0.2">
      <c r="A229" s="254"/>
      <c r="B229" s="254"/>
      <c r="C229" s="254"/>
      <c r="D229" s="254"/>
      <c r="E229" s="254"/>
      <c r="G229" s="155"/>
    </row>
    <row r="230" spans="1:7" ht="15" customHeight="1" x14ac:dyDescent="0.2">
      <c r="A230" s="254"/>
      <c r="B230" s="254"/>
      <c r="C230" s="254"/>
      <c r="D230" s="254"/>
      <c r="E230" s="254"/>
      <c r="G230" s="155"/>
    </row>
    <row r="231" spans="1:7" ht="15" customHeight="1" x14ac:dyDescent="0.2">
      <c r="A231" s="254"/>
      <c r="B231" s="254"/>
      <c r="C231" s="254"/>
      <c r="D231" s="254"/>
      <c r="E231" s="254"/>
      <c r="G231" s="155"/>
    </row>
    <row r="232" spans="1:7" ht="15" customHeight="1" x14ac:dyDescent="0.2">
      <c r="A232" s="254"/>
      <c r="B232" s="254"/>
      <c r="C232" s="254"/>
      <c r="D232" s="254"/>
      <c r="E232" s="254"/>
      <c r="G232" s="155"/>
    </row>
    <row r="233" spans="1:7" ht="15" customHeight="1" x14ac:dyDescent="0.2">
      <c r="A233" s="103"/>
      <c r="B233" s="103"/>
      <c r="C233" s="103"/>
      <c r="D233" s="103"/>
      <c r="E233" s="103"/>
      <c r="G233" s="155"/>
    </row>
    <row r="234" spans="1:7" ht="15" customHeight="1" x14ac:dyDescent="0.25">
      <c r="A234" s="34" t="s">
        <v>4</v>
      </c>
      <c r="B234" s="35"/>
      <c r="C234" s="35"/>
      <c r="D234" s="35"/>
      <c r="E234" s="35"/>
      <c r="G234" s="155"/>
    </row>
    <row r="235" spans="1:7" ht="15" customHeight="1" x14ac:dyDescent="0.2">
      <c r="A235" s="61" t="s">
        <v>87</v>
      </c>
      <c r="B235" s="35"/>
      <c r="C235" s="35"/>
      <c r="D235" s="35"/>
      <c r="E235" s="36" t="s">
        <v>88</v>
      </c>
      <c r="G235" s="155"/>
    </row>
    <row r="236" spans="1:7" ht="15" customHeight="1" x14ac:dyDescent="0.25">
      <c r="A236" s="45"/>
      <c r="B236" s="34"/>
      <c r="C236" s="35"/>
      <c r="D236" s="35"/>
      <c r="E236" s="62"/>
      <c r="G236" s="155"/>
    </row>
    <row r="237" spans="1:7" ht="15" customHeight="1" x14ac:dyDescent="0.2">
      <c r="A237" s="24" t="s">
        <v>7</v>
      </c>
      <c r="B237" s="9" t="s">
        <v>8</v>
      </c>
      <c r="C237" s="24" t="s">
        <v>9</v>
      </c>
      <c r="D237" s="63" t="s">
        <v>10</v>
      </c>
      <c r="E237" s="24" t="s">
        <v>11</v>
      </c>
      <c r="G237" s="155"/>
    </row>
    <row r="238" spans="1:7" ht="15" customHeight="1" x14ac:dyDescent="0.2">
      <c r="A238" s="50">
        <v>33192</v>
      </c>
      <c r="B238" s="13">
        <v>90000000000</v>
      </c>
      <c r="C238" s="39"/>
      <c r="D238" s="40" t="s">
        <v>27</v>
      </c>
      <c r="E238" s="41">
        <v>82415</v>
      </c>
      <c r="G238" s="155"/>
    </row>
    <row r="239" spans="1:7" ht="15" customHeight="1" x14ac:dyDescent="0.2">
      <c r="A239" s="116"/>
      <c r="B239" s="13"/>
      <c r="C239" s="52" t="s">
        <v>13</v>
      </c>
      <c r="D239" s="67"/>
      <c r="E239" s="68">
        <f>SUM(E238:E238)</f>
        <v>82415</v>
      </c>
      <c r="G239" s="155"/>
    </row>
    <row r="240" spans="1:7" ht="15" customHeight="1" x14ac:dyDescent="0.25">
      <c r="A240" s="43"/>
      <c r="B240" s="44"/>
      <c r="C240" s="44"/>
      <c r="D240" s="44"/>
      <c r="E240" s="44"/>
      <c r="G240" s="155"/>
    </row>
    <row r="241" spans="1:7" ht="15" customHeight="1" x14ac:dyDescent="0.25">
      <c r="A241" s="34" t="s">
        <v>14</v>
      </c>
      <c r="B241" s="35"/>
      <c r="C241" s="35"/>
      <c r="D241" s="35"/>
      <c r="E241" s="45"/>
      <c r="G241" s="155"/>
    </row>
    <row r="242" spans="1:7" ht="15" customHeight="1" x14ac:dyDescent="0.2">
      <c r="A242" s="61" t="s">
        <v>87</v>
      </c>
      <c r="B242" s="35"/>
      <c r="C242" s="35"/>
      <c r="D242" s="35"/>
      <c r="E242" s="36" t="s">
        <v>88</v>
      </c>
      <c r="G242" s="155"/>
    </row>
    <row r="243" spans="1:7" ht="15" customHeight="1" x14ac:dyDescent="0.2">
      <c r="A243" s="45"/>
      <c r="B243" s="46"/>
      <c r="C243" s="35"/>
      <c r="D243" s="44"/>
      <c r="E243" s="47"/>
      <c r="G243" s="155"/>
    </row>
    <row r="244" spans="1:7" ht="15" customHeight="1" x14ac:dyDescent="0.2">
      <c r="A244" s="24" t="s">
        <v>7</v>
      </c>
      <c r="B244" s="24" t="s">
        <v>8</v>
      </c>
      <c r="C244" s="24" t="s">
        <v>9</v>
      </c>
      <c r="D244" s="48" t="s">
        <v>10</v>
      </c>
      <c r="E244" s="24" t="s">
        <v>11</v>
      </c>
      <c r="G244" s="155"/>
    </row>
    <row r="245" spans="1:7" ht="15" customHeight="1" x14ac:dyDescent="0.2">
      <c r="A245" s="50">
        <v>33192</v>
      </c>
      <c r="B245" s="71">
        <v>30001001101</v>
      </c>
      <c r="C245" s="167">
        <v>3121</v>
      </c>
      <c r="D245" s="49" t="s">
        <v>30</v>
      </c>
      <c r="E245" s="59">
        <v>82415</v>
      </c>
      <c r="G245" s="155"/>
    </row>
    <row r="246" spans="1:7" ht="15" customHeight="1" x14ac:dyDescent="0.2">
      <c r="A246" s="116"/>
      <c r="B246" s="168"/>
      <c r="C246" s="169" t="s">
        <v>13</v>
      </c>
      <c r="D246" s="53"/>
      <c r="E246" s="54">
        <f>SUM(E245:E245)</f>
        <v>82415</v>
      </c>
      <c r="G246" s="155"/>
    </row>
    <row r="247" spans="1:7" ht="15" customHeight="1" x14ac:dyDescent="0.2">
      <c r="G247" s="155"/>
    </row>
    <row r="248" spans="1:7" ht="15" customHeight="1" x14ac:dyDescent="0.2">
      <c r="G248" s="155"/>
    </row>
    <row r="249" spans="1:7" ht="15" customHeight="1" x14ac:dyDescent="0.25">
      <c r="A249" s="1" t="s">
        <v>218</v>
      </c>
      <c r="G249" s="155"/>
    </row>
    <row r="250" spans="1:7" ht="15" customHeight="1" x14ac:dyDescent="0.2">
      <c r="A250" s="255" t="s">
        <v>219</v>
      </c>
      <c r="B250" s="255"/>
      <c r="C250" s="255"/>
      <c r="D250" s="255"/>
      <c r="E250" s="255"/>
      <c r="G250" s="155"/>
    </row>
    <row r="251" spans="1:7" ht="15" customHeight="1" x14ac:dyDescent="0.2">
      <c r="A251" s="255"/>
      <c r="B251" s="255"/>
      <c r="C251" s="255"/>
      <c r="D251" s="255"/>
      <c r="E251" s="255"/>
      <c r="G251" s="155"/>
    </row>
    <row r="252" spans="1:7" ht="15" customHeight="1" x14ac:dyDescent="0.2">
      <c r="A252" s="254" t="s">
        <v>220</v>
      </c>
      <c r="B252" s="254"/>
      <c r="C252" s="254"/>
      <c r="D252" s="254"/>
      <c r="E252" s="254"/>
      <c r="G252" s="155"/>
    </row>
    <row r="253" spans="1:7" ht="15" customHeight="1" x14ac:dyDescent="0.2">
      <c r="A253" s="254"/>
      <c r="B253" s="254"/>
      <c r="C253" s="254"/>
      <c r="D253" s="254"/>
      <c r="E253" s="254"/>
      <c r="G253" s="155"/>
    </row>
    <row r="254" spans="1:7" ht="15" customHeight="1" x14ac:dyDescent="0.2">
      <c r="A254" s="254"/>
      <c r="B254" s="254"/>
      <c r="C254" s="254"/>
      <c r="D254" s="254"/>
      <c r="E254" s="254"/>
      <c r="G254" s="155"/>
    </row>
    <row r="255" spans="1:7" ht="15" customHeight="1" x14ac:dyDescent="0.2">
      <c r="A255" s="254"/>
      <c r="B255" s="254"/>
      <c r="C255" s="254"/>
      <c r="D255" s="254"/>
      <c r="E255" s="254"/>
      <c r="G255" s="155"/>
    </row>
    <row r="256" spans="1:7" ht="15" customHeight="1" x14ac:dyDescent="0.2">
      <c r="A256" s="254"/>
      <c r="B256" s="254"/>
      <c r="C256" s="254"/>
      <c r="D256" s="254"/>
      <c r="E256" s="254"/>
      <c r="G256" s="155"/>
    </row>
    <row r="257" spans="1:7" ht="15" customHeight="1" x14ac:dyDescent="0.2">
      <c r="A257" s="254"/>
      <c r="B257" s="254"/>
      <c r="C257" s="254"/>
      <c r="D257" s="254"/>
      <c r="E257" s="254"/>
      <c r="G257" s="155"/>
    </row>
    <row r="258" spans="1:7" ht="15" customHeight="1" x14ac:dyDescent="0.2">
      <c r="A258" s="254"/>
      <c r="B258" s="254"/>
      <c r="C258" s="254"/>
      <c r="D258" s="254"/>
      <c r="E258" s="254"/>
      <c r="G258" s="155"/>
    </row>
    <row r="259" spans="1:7" ht="15" customHeight="1" x14ac:dyDescent="0.2">
      <c r="A259" s="254"/>
      <c r="B259" s="254"/>
      <c r="C259" s="254"/>
      <c r="D259" s="254"/>
      <c r="E259" s="254"/>
      <c r="G259" s="155"/>
    </row>
    <row r="260" spans="1:7" ht="15" customHeight="1" x14ac:dyDescent="0.2">
      <c r="A260" s="254"/>
      <c r="B260" s="254"/>
      <c r="C260" s="254"/>
      <c r="D260" s="254"/>
      <c r="E260" s="254"/>
      <c r="G260" s="155"/>
    </row>
    <row r="261" spans="1:7" ht="15" customHeight="1" x14ac:dyDescent="0.2">
      <c r="A261" s="21"/>
      <c r="B261" s="160"/>
      <c r="C261" s="21"/>
      <c r="D261" s="21"/>
      <c r="E261" s="21"/>
      <c r="G261" s="155"/>
    </row>
    <row r="262" spans="1:7" ht="15" customHeight="1" x14ac:dyDescent="0.25">
      <c r="A262" s="34" t="s">
        <v>14</v>
      </c>
      <c r="B262" s="96"/>
      <c r="C262" s="35"/>
      <c r="D262" s="35"/>
      <c r="E262" s="35"/>
      <c r="G262" s="155"/>
    </row>
    <row r="263" spans="1:7" ht="15" customHeight="1" x14ac:dyDescent="0.2">
      <c r="A263" s="61" t="s">
        <v>5</v>
      </c>
      <c r="B263" s="96"/>
      <c r="C263" s="35"/>
      <c r="D263" s="35"/>
      <c r="E263" s="36" t="s">
        <v>6</v>
      </c>
      <c r="G263" s="155"/>
    </row>
    <row r="264" spans="1:7" ht="15" customHeight="1" x14ac:dyDescent="0.25">
      <c r="A264" s="34"/>
      <c r="B264" s="99"/>
      <c r="C264" s="35"/>
      <c r="D264" s="35"/>
      <c r="E264" s="62"/>
      <c r="G264" s="155"/>
    </row>
    <row r="265" spans="1:7" ht="15" customHeight="1" x14ac:dyDescent="0.2">
      <c r="A265" s="24" t="s">
        <v>7</v>
      </c>
      <c r="B265" s="24" t="s">
        <v>8</v>
      </c>
      <c r="C265" s="24" t="s">
        <v>9</v>
      </c>
      <c r="D265" s="63" t="s">
        <v>10</v>
      </c>
      <c r="E265" s="9" t="s">
        <v>11</v>
      </c>
      <c r="G265" s="155"/>
    </row>
    <row r="266" spans="1:7" ht="15" customHeight="1" x14ac:dyDescent="0.2">
      <c r="A266" s="55">
        <v>13307</v>
      </c>
      <c r="B266" s="27">
        <v>20000000000</v>
      </c>
      <c r="C266" s="64">
        <v>4372</v>
      </c>
      <c r="D266" s="65" t="s">
        <v>33</v>
      </c>
      <c r="E266" s="66">
        <v>-679122</v>
      </c>
      <c r="G266" s="155"/>
    </row>
    <row r="267" spans="1:7" ht="15" customHeight="1" x14ac:dyDescent="0.2">
      <c r="A267" s="42"/>
      <c r="B267" s="170"/>
      <c r="C267" s="52" t="s">
        <v>13</v>
      </c>
      <c r="D267" s="67"/>
      <c r="E267" s="68">
        <f>SUM(E266:E266)</f>
        <v>-679122</v>
      </c>
      <c r="G267" s="155"/>
    </row>
    <row r="268" spans="1:7" ht="15" customHeight="1" x14ac:dyDescent="0.2">
      <c r="A268" s="21"/>
      <c r="B268" s="160"/>
      <c r="C268" s="21"/>
      <c r="D268" s="21"/>
      <c r="E268" s="21"/>
      <c r="G268" s="155"/>
    </row>
    <row r="269" spans="1:7" ht="15" customHeight="1" x14ac:dyDescent="0.25">
      <c r="A269" s="4" t="s">
        <v>14</v>
      </c>
      <c r="B269" s="100"/>
      <c r="C269" s="5"/>
      <c r="D269" s="5"/>
      <c r="E269" s="5"/>
      <c r="G269" s="155"/>
    </row>
    <row r="270" spans="1:7" ht="15" customHeight="1" x14ac:dyDescent="0.2">
      <c r="A270" s="6" t="s">
        <v>28</v>
      </c>
      <c r="B270" s="160"/>
      <c r="C270" s="21"/>
      <c r="D270" s="21"/>
      <c r="E270" s="21" t="s">
        <v>29</v>
      </c>
      <c r="G270" s="155"/>
    </row>
    <row r="271" spans="1:7" ht="15" customHeight="1" x14ac:dyDescent="0.2">
      <c r="A271" s="21"/>
      <c r="B271" s="171"/>
      <c r="C271" s="5"/>
      <c r="D271" s="21"/>
      <c r="E271" s="23"/>
      <c r="G271" s="155"/>
    </row>
    <row r="272" spans="1:7" ht="15" customHeight="1" x14ac:dyDescent="0.2">
      <c r="A272" s="24" t="s">
        <v>7</v>
      </c>
      <c r="B272" s="24" t="s">
        <v>8</v>
      </c>
      <c r="C272" s="9" t="s">
        <v>9</v>
      </c>
      <c r="D272" s="25" t="s">
        <v>10</v>
      </c>
      <c r="E272" s="9" t="s">
        <v>11</v>
      </c>
      <c r="G272" s="155"/>
    </row>
    <row r="273" spans="1:7" ht="15" customHeight="1" x14ac:dyDescent="0.2">
      <c r="A273" s="55">
        <v>13307</v>
      </c>
      <c r="B273" s="27">
        <v>30002001644</v>
      </c>
      <c r="C273" s="57">
        <v>4372</v>
      </c>
      <c r="D273" s="28" t="s">
        <v>30</v>
      </c>
      <c r="E273" s="29">
        <v>181458</v>
      </c>
    </row>
    <row r="274" spans="1:7" ht="15" customHeight="1" x14ac:dyDescent="0.2">
      <c r="A274" s="42"/>
      <c r="B274" s="170"/>
      <c r="C274" s="18" t="s">
        <v>13</v>
      </c>
      <c r="D274" s="31"/>
      <c r="E274" s="32">
        <f>SUM(E273:E273)</f>
        <v>181458</v>
      </c>
    </row>
    <row r="275" spans="1:7" ht="15" customHeight="1" x14ac:dyDescent="0.2">
      <c r="A275" s="21"/>
      <c r="B275" s="160"/>
      <c r="C275" s="21"/>
      <c r="D275" s="21"/>
      <c r="E275" s="21"/>
    </row>
    <row r="276" spans="1:7" ht="15" customHeight="1" x14ac:dyDescent="0.25">
      <c r="A276" s="4" t="s">
        <v>14</v>
      </c>
      <c r="B276" s="100"/>
      <c r="C276" s="5"/>
      <c r="D276" s="5"/>
      <c r="E276" s="5"/>
    </row>
    <row r="277" spans="1:7" ht="15" customHeight="1" x14ac:dyDescent="0.2">
      <c r="A277" s="6" t="s">
        <v>31</v>
      </c>
      <c r="B277" s="160"/>
      <c r="C277" s="21"/>
      <c r="D277" s="21"/>
      <c r="E277" s="21" t="s">
        <v>32</v>
      </c>
    </row>
    <row r="278" spans="1:7" ht="15" customHeight="1" x14ac:dyDescent="0.2">
      <c r="A278" s="21"/>
      <c r="B278" s="171"/>
      <c r="C278" s="5"/>
      <c r="D278" s="21"/>
      <c r="E278" s="23"/>
    </row>
    <row r="279" spans="1:7" ht="15" customHeight="1" x14ac:dyDescent="0.2">
      <c r="A279" s="24" t="s">
        <v>7</v>
      </c>
      <c r="B279" s="24" t="s">
        <v>8</v>
      </c>
      <c r="C279" s="9" t="s">
        <v>9</v>
      </c>
      <c r="D279" s="25" t="s">
        <v>10</v>
      </c>
      <c r="E279" s="9" t="s">
        <v>11</v>
      </c>
    </row>
    <row r="280" spans="1:7" ht="15" customHeight="1" x14ac:dyDescent="0.2">
      <c r="A280" s="55">
        <v>13307</v>
      </c>
      <c r="B280" s="27">
        <v>30005001702</v>
      </c>
      <c r="C280" s="57">
        <v>3529</v>
      </c>
      <c r="D280" s="28" t="s">
        <v>30</v>
      </c>
      <c r="E280" s="59">
        <v>282240</v>
      </c>
    </row>
    <row r="281" spans="1:7" ht="15" customHeight="1" x14ac:dyDescent="0.2">
      <c r="A281" s="55">
        <v>13307</v>
      </c>
      <c r="B281" s="27">
        <v>30005001703</v>
      </c>
      <c r="C281" s="57">
        <v>3529</v>
      </c>
      <c r="D281" s="28" t="s">
        <v>30</v>
      </c>
      <c r="E281" s="59">
        <v>215424</v>
      </c>
    </row>
    <row r="282" spans="1:7" ht="15" customHeight="1" x14ac:dyDescent="0.2">
      <c r="A282" s="42"/>
      <c r="B282" s="170"/>
      <c r="C282" s="18" t="s">
        <v>13</v>
      </c>
      <c r="D282" s="31"/>
      <c r="E282" s="32">
        <f>SUM(E280:E281)</f>
        <v>497664</v>
      </c>
      <c r="G282" s="60">
        <f>+E274+E282</f>
        <v>679122</v>
      </c>
    </row>
    <row r="283" spans="1:7" ht="15" customHeight="1" x14ac:dyDescent="0.2"/>
    <row r="284" spans="1:7" ht="15" customHeight="1" x14ac:dyDescent="0.2"/>
    <row r="285" spans="1:7" ht="15" customHeight="1" x14ac:dyDescent="0.25">
      <c r="A285" s="1" t="s">
        <v>221</v>
      </c>
    </row>
    <row r="286" spans="1:7" ht="15" customHeight="1" x14ac:dyDescent="0.2">
      <c r="A286" s="257" t="s">
        <v>1</v>
      </c>
      <c r="B286" s="257"/>
      <c r="C286" s="257"/>
      <c r="D286" s="257"/>
      <c r="E286" s="257"/>
    </row>
    <row r="287" spans="1:7" ht="15" customHeight="1" x14ac:dyDescent="0.2">
      <c r="A287" s="256" t="s">
        <v>222</v>
      </c>
      <c r="B287" s="256"/>
      <c r="C287" s="256"/>
      <c r="D287" s="256"/>
      <c r="E287" s="256"/>
    </row>
    <row r="288" spans="1:7" ht="15" customHeight="1" x14ac:dyDescent="0.2">
      <c r="A288" s="256"/>
      <c r="B288" s="256"/>
      <c r="C288" s="256"/>
      <c r="D288" s="256"/>
      <c r="E288" s="256"/>
    </row>
    <row r="289" spans="1:7" ht="15" customHeight="1" x14ac:dyDescent="0.2">
      <c r="A289" s="256"/>
      <c r="B289" s="256"/>
      <c r="C289" s="256"/>
      <c r="D289" s="256"/>
      <c r="E289" s="256"/>
      <c r="G289" s="155"/>
    </row>
    <row r="290" spans="1:7" ht="15" customHeight="1" x14ac:dyDescent="0.2">
      <c r="A290" s="256"/>
      <c r="B290" s="256"/>
      <c r="C290" s="256"/>
      <c r="D290" s="256"/>
      <c r="E290" s="256"/>
      <c r="G290" s="155"/>
    </row>
    <row r="291" spans="1:7" ht="15" customHeight="1" x14ac:dyDescent="0.2">
      <c r="A291" s="256"/>
      <c r="B291" s="256"/>
      <c r="C291" s="256"/>
      <c r="D291" s="256"/>
      <c r="E291" s="256"/>
      <c r="G291" s="155"/>
    </row>
    <row r="292" spans="1:7" ht="15" customHeight="1" x14ac:dyDescent="0.2">
      <c r="A292" s="256"/>
      <c r="B292" s="256"/>
      <c r="C292" s="256"/>
      <c r="D292" s="256"/>
      <c r="E292" s="256"/>
      <c r="G292" s="155"/>
    </row>
    <row r="293" spans="1:7" ht="15" customHeight="1" x14ac:dyDescent="0.2">
      <c r="A293" s="256"/>
      <c r="B293" s="256"/>
      <c r="C293" s="256"/>
      <c r="D293" s="256"/>
      <c r="E293" s="256"/>
      <c r="G293" s="155"/>
    </row>
    <row r="294" spans="1:7" ht="15" customHeight="1" x14ac:dyDescent="0.2">
      <c r="A294" s="256"/>
      <c r="B294" s="256"/>
      <c r="C294" s="256"/>
      <c r="D294" s="256"/>
      <c r="E294" s="256"/>
      <c r="G294" s="155"/>
    </row>
    <row r="295" spans="1:7" ht="15" customHeight="1" x14ac:dyDescent="0.2">
      <c r="A295" s="3"/>
      <c r="B295" s="3"/>
      <c r="C295" s="3"/>
      <c r="D295" s="3"/>
      <c r="E295" s="3"/>
      <c r="G295" s="155"/>
    </row>
    <row r="296" spans="1:7" ht="15" customHeight="1" x14ac:dyDescent="0.25">
      <c r="A296" s="4" t="s">
        <v>4</v>
      </c>
      <c r="B296" s="5"/>
      <c r="C296" s="5"/>
      <c r="D296" s="5"/>
      <c r="E296" s="5"/>
      <c r="G296" s="155"/>
    </row>
    <row r="297" spans="1:7" ht="15" customHeight="1" x14ac:dyDescent="0.2">
      <c r="A297" s="6" t="s">
        <v>223</v>
      </c>
      <c r="B297" s="5"/>
      <c r="C297" s="5"/>
      <c r="D297" s="5"/>
      <c r="E297" s="7" t="s">
        <v>224</v>
      </c>
      <c r="G297" s="155"/>
    </row>
    <row r="298" spans="1:7" ht="15" customHeight="1" x14ac:dyDescent="0.25">
      <c r="A298" s="4"/>
      <c r="B298" s="22"/>
      <c r="C298" s="21"/>
      <c r="D298" s="21"/>
      <c r="E298" s="8"/>
      <c r="G298" s="155"/>
    </row>
    <row r="299" spans="1:7" ht="15" customHeight="1" x14ac:dyDescent="0.2">
      <c r="A299" s="172"/>
      <c r="B299" s="9" t="s">
        <v>8</v>
      </c>
      <c r="C299" s="9" t="s">
        <v>9</v>
      </c>
      <c r="D299" s="10" t="s">
        <v>10</v>
      </c>
      <c r="E299" s="24" t="s">
        <v>11</v>
      </c>
      <c r="G299" s="155"/>
    </row>
    <row r="300" spans="1:7" ht="15" customHeight="1" x14ac:dyDescent="0.2">
      <c r="A300" s="89"/>
      <c r="B300" s="71">
        <v>71000000000</v>
      </c>
      <c r="C300" s="57"/>
      <c r="D300" s="139" t="s">
        <v>225</v>
      </c>
      <c r="E300" s="94">
        <v>23238842.66</v>
      </c>
      <c r="G300" s="155"/>
    </row>
    <row r="301" spans="1:7" ht="15" customHeight="1" x14ac:dyDescent="0.2">
      <c r="A301" s="89"/>
      <c r="B301" s="130"/>
      <c r="C301" s="18" t="s">
        <v>13</v>
      </c>
      <c r="D301" s="19"/>
      <c r="E301" s="20">
        <f>SUM(E300:E300)</f>
        <v>23238842.66</v>
      </c>
      <c r="G301" s="155"/>
    </row>
    <row r="302" spans="1:7" ht="15" customHeight="1" x14ac:dyDescent="0.2">
      <c r="A302" s="89"/>
      <c r="G302" s="155"/>
    </row>
    <row r="303" spans="1:7" ht="15" customHeight="1" x14ac:dyDescent="0.25">
      <c r="A303" s="4" t="s">
        <v>14</v>
      </c>
      <c r="B303" s="5"/>
      <c r="C303" s="5"/>
      <c r="D303" s="5"/>
      <c r="E303" s="5"/>
      <c r="G303" s="155"/>
    </row>
    <row r="304" spans="1:7" ht="15" customHeight="1" x14ac:dyDescent="0.2">
      <c r="A304" s="6" t="s">
        <v>223</v>
      </c>
      <c r="B304" s="5"/>
      <c r="C304" s="5"/>
      <c r="D304" s="5"/>
      <c r="E304" s="7" t="s">
        <v>224</v>
      </c>
      <c r="G304" s="155"/>
    </row>
    <row r="305" spans="1:7" ht="15" customHeight="1" x14ac:dyDescent="0.25">
      <c r="A305" s="4"/>
      <c r="B305" s="21"/>
      <c r="C305" s="5"/>
      <c r="D305" s="5"/>
      <c r="E305" s="8"/>
      <c r="G305" s="155"/>
    </row>
    <row r="306" spans="1:7" ht="15" customHeight="1" x14ac:dyDescent="0.2">
      <c r="A306" s="9" t="s">
        <v>7</v>
      </c>
      <c r="B306" s="9" t="s">
        <v>8</v>
      </c>
      <c r="C306" s="9" t="s">
        <v>9</v>
      </c>
      <c r="D306" s="10" t="s">
        <v>10</v>
      </c>
      <c r="E306" s="24" t="s">
        <v>11</v>
      </c>
      <c r="G306" s="155"/>
    </row>
    <row r="307" spans="1:7" ht="15" customHeight="1" x14ac:dyDescent="0.2">
      <c r="A307" s="50">
        <v>551</v>
      </c>
      <c r="B307" s="130">
        <v>42001000000</v>
      </c>
      <c r="C307" s="27">
        <v>2399</v>
      </c>
      <c r="D307" s="28" t="s">
        <v>149</v>
      </c>
      <c r="E307" s="94">
        <v>23238842.66</v>
      </c>
      <c r="G307" s="155"/>
    </row>
    <row r="308" spans="1:7" ht="15" customHeight="1" x14ac:dyDescent="0.2">
      <c r="A308" s="58"/>
      <c r="B308" s="130"/>
      <c r="C308" s="18" t="s">
        <v>13</v>
      </c>
      <c r="D308" s="19"/>
      <c r="E308" s="20">
        <f>SUM(E307:E307)</f>
        <v>23238842.66</v>
      </c>
      <c r="G308" s="155"/>
    </row>
    <row r="309" spans="1:7" ht="15" customHeight="1" x14ac:dyDescent="0.2">
      <c r="G309" s="155"/>
    </row>
    <row r="310" spans="1:7" ht="15" customHeight="1" x14ac:dyDescent="0.2">
      <c r="G310" s="155"/>
    </row>
    <row r="311" spans="1:7" ht="15" customHeight="1" x14ac:dyDescent="0.2">
      <c r="G311" s="155"/>
    </row>
    <row r="312" spans="1:7" ht="15" customHeight="1" x14ac:dyDescent="0.2">
      <c r="G312" s="155"/>
    </row>
    <row r="313" spans="1:7" ht="15" customHeight="1" x14ac:dyDescent="0.2">
      <c r="G313" s="155"/>
    </row>
    <row r="314" spans="1:7" ht="15" customHeight="1" x14ac:dyDescent="0.25">
      <c r="A314" s="1" t="s">
        <v>226</v>
      </c>
      <c r="G314" s="155"/>
    </row>
    <row r="315" spans="1:7" ht="15" customHeight="1" x14ac:dyDescent="0.2">
      <c r="A315" s="257" t="s">
        <v>1</v>
      </c>
      <c r="B315" s="257"/>
      <c r="C315" s="257"/>
      <c r="D315" s="257"/>
      <c r="E315" s="257"/>
      <c r="G315" s="155"/>
    </row>
    <row r="316" spans="1:7" ht="15" customHeight="1" x14ac:dyDescent="0.2">
      <c r="A316" s="254" t="s">
        <v>227</v>
      </c>
      <c r="B316" s="254"/>
      <c r="C316" s="254"/>
      <c r="D316" s="254"/>
      <c r="E316" s="254"/>
      <c r="G316" s="155"/>
    </row>
    <row r="317" spans="1:7" ht="15" customHeight="1" x14ac:dyDescent="0.2">
      <c r="A317" s="254"/>
      <c r="B317" s="254"/>
      <c r="C317" s="254"/>
      <c r="D317" s="254"/>
      <c r="E317" s="254"/>
      <c r="G317" s="155"/>
    </row>
    <row r="318" spans="1:7" ht="15" customHeight="1" x14ac:dyDescent="0.2">
      <c r="A318" s="254"/>
      <c r="B318" s="254"/>
      <c r="C318" s="254"/>
      <c r="D318" s="254"/>
      <c r="E318" s="254"/>
      <c r="G318" s="155"/>
    </row>
    <row r="319" spans="1:7" ht="15" customHeight="1" x14ac:dyDescent="0.2">
      <c r="A319" s="254"/>
      <c r="B319" s="254"/>
      <c r="C319" s="254"/>
      <c r="D319" s="254"/>
      <c r="E319" s="254"/>
      <c r="G319" s="155"/>
    </row>
    <row r="320" spans="1:7" ht="15" customHeight="1" x14ac:dyDescent="0.2">
      <c r="A320" s="254"/>
      <c r="B320" s="254"/>
      <c r="C320" s="254"/>
      <c r="D320" s="254"/>
      <c r="E320" s="254"/>
      <c r="G320" s="155"/>
    </row>
    <row r="321" spans="1:7" ht="15" customHeight="1" x14ac:dyDescent="0.2">
      <c r="A321" s="254"/>
      <c r="B321" s="254"/>
      <c r="C321" s="254"/>
      <c r="D321" s="254"/>
      <c r="E321" s="254"/>
      <c r="G321" s="155"/>
    </row>
    <row r="322" spans="1:7" ht="15" customHeight="1" x14ac:dyDescent="0.2">
      <c r="A322" s="254"/>
      <c r="B322" s="254"/>
      <c r="C322" s="254"/>
      <c r="D322" s="254"/>
      <c r="E322" s="254"/>
      <c r="G322" s="155"/>
    </row>
    <row r="323" spans="1:7" ht="15" customHeight="1" x14ac:dyDescent="0.2">
      <c r="G323" s="155"/>
    </row>
    <row r="324" spans="1:7" ht="15" customHeight="1" x14ac:dyDescent="0.25">
      <c r="A324" s="4" t="s">
        <v>4</v>
      </c>
      <c r="B324" s="5"/>
      <c r="C324" s="5"/>
      <c r="D324" s="5"/>
      <c r="E324" s="5"/>
      <c r="G324" s="155"/>
    </row>
    <row r="325" spans="1:7" ht="15" customHeight="1" x14ac:dyDescent="0.2">
      <c r="A325" s="6" t="s">
        <v>5</v>
      </c>
      <c r="B325" s="5"/>
      <c r="C325" s="5"/>
      <c r="D325" s="5"/>
      <c r="E325" s="7" t="s">
        <v>6</v>
      </c>
      <c r="G325" s="155"/>
    </row>
    <row r="326" spans="1:7" ht="15" customHeight="1" x14ac:dyDescent="0.25">
      <c r="A326" s="4"/>
      <c r="B326" s="22"/>
      <c r="C326" s="21"/>
      <c r="D326" s="21"/>
      <c r="E326" s="8"/>
      <c r="G326" s="155"/>
    </row>
    <row r="327" spans="1:7" ht="15" customHeight="1" x14ac:dyDescent="0.2">
      <c r="A327" s="9" t="s">
        <v>7</v>
      </c>
      <c r="B327" s="24" t="s">
        <v>8</v>
      </c>
      <c r="C327" s="9" t="s">
        <v>9</v>
      </c>
      <c r="D327" s="10" t="s">
        <v>10</v>
      </c>
      <c r="E327" s="24" t="s">
        <v>11</v>
      </c>
      <c r="G327" s="155"/>
    </row>
    <row r="328" spans="1:7" ht="15" customHeight="1" x14ac:dyDescent="0.2">
      <c r="A328" s="37">
        <v>24</v>
      </c>
      <c r="B328" s="71">
        <v>71000000000</v>
      </c>
      <c r="C328" s="57"/>
      <c r="D328" s="139" t="s">
        <v>225</v>
      </c>
      <c r="E328" s="94">
        <v>97199586.189999998</v>
      </c>
      <c r="G328" s="155"/>
    </row>
    <row r="329" spans="1:7" ht="15" customHeight="1" x14ac:dyDescent="0.2">
      <c r="A329" s="37">
        <v>25</v>
      </c>
      <c r="B329" s="71">
        <v>71000000000</v>
      </c>
      <c r="C329" s="57"/>
      <c r="D329" s="139" t="s">
        <v>225</v>
      </c>
      <c r="E329" s="94">
        <v>1640924.3</v>
      </c>
      <c r="G329" s="155"/>
    </row>
    <row r="330" spans="1:7" ht="15" customHeight="1" x14ac:dyDescent="0.2">
      <c r="A330" s="37">
        <v>19</v>
      </c>
      <c r="B330" s="27">
        <v>73000000000</v>
      </c>
      <c r="C330" s="57">
        <v>6402</v>
      </c>
      <c r="D330" s="139" t="s">
        <v>228</v>
      </c>
      <c r="E330" s="94">
        <v>79528.38</v>
      </c>
      <c r="G330" s="155"/>
    </row>
    <row r="331" spans="1:7" ht="15" customHeight="1" x14ac:dyDescent="0.2">
      <c r="A331" s="37">
        <v>19</v>
      </c>
      <c r="B331" s="27">
        <v>73003000000</v>
      </c>
      <c r="C331" s="57">
        <v>6402</v>
      </c>
      <c r="D331" s="28" t="s">
        <v>229</v>
      </c>
      <c r="E331" s="94">
        <v>150902.20000000001</v>
      </c>
      <c r="G331" s="155"/>
    </row>
    <row r="332" spans="1:7" ht="15" customHeight="1" x14ac:dyDescent="0.2">
      <c r="A332" s="37">
        <v>19</v>
      </c>
      <c r="B332" s="27">
        <v>73001008288</v>
      </c>
      <c r="C332" s="57">
        <v>6402</v>
      </c>
      <c r="D332" s="28" t="s">
        <v>230</v>
      </c>
      <c r="E332" s="94">
        <v>5197.6000000000004</v>
      </c>
      <c r="G332" s="155"/>
    </row>
    <row r="333" spans="1:7" ht="15" customHeight="1" x14ac:dyDescent="0.2">
      <c r="A333" s="42"/>
      <c r="B333" s="13"/>
      <c r="C333" s="18" t="s">
        <v>13</v>
      </c>
      <c r="D333" s="19"/>
      <c r="E333" s="20">
        <f>SUM(E328:E332)</f>
        <v>99076138.669999987</v>
      </c>
      <c r="G333" s="155"/>
    </row>
    <row r="334" spans="1:7" ht="15" customHeight="1" x14ac:dyDescent="0.2">
      <c r="G334" s="155"/>
    </row>
    <row r="335" spans="1:7" ht="15" customHeight="1" x14ac:dyDescent="0.25">
      <c r="A335" s="4" t="s">
        <v>4</v>
      </c>
      <c r="B335" s="5"/>
      <c r="C335" s="5"/>
      <c r="D335" s="5"/>
      <c r="E335" s="5"/>
      <c r="G335" s="155"/>
    </row>
    <row r="336" spans="1:7" ht="15" customHeight="1" x14ac:dyDescent="0.2">
      <c r="A336" s="61" t="s">
        <v>130</v>
      </c>
      <c r="B336" s="35"/>
      <c r="C336" s="35"/>
      <c r="D336" s="35"/>
      <c r="E336" s="36" t="s">
        <v>131</v>
      </c>
      <c r="G336" s="155"/>
    </row>
    <row r="337" spans="1:7" ht="15" customHeight="1" x14ac:dyDescent="0.25">
      <c r="A337" s="4"/>
      <c r="B337" s="22"/>
      <c r="C337" s="21"/>
      <c r="D337" s="21"/>
      <c r="E337" s="8"/>
      <c r="G337" s="155"/>
    </row>
    <row r="338" spans="1:7" ht="15" customHeight="1" x14ac:dyDescent="0.2">
      <c r="A338" s="9" t="s">
        <v>7</v>
      </c>
      <c r="B338" s="24" t="s">
        <v>8</v>
      </c>
      <c r="C338" s="9" t="s">
        <v>9</v>
      </c>
      <c r="D338" s="10" t="s">
        <v>10</v>
      </c>
      <c r="E338" s="24" t="s">
        <v>11</v>
      </c>
      <c r="G338" s="155"/>
    </row>
    <row r="339" spans="1:7" ht="15" customHeight="1" x14ac:dyDescent="0.2">
      <c r="A339" s="37">
        <v>19</v>
      </c>
      <c r="B339" s="27">
        <v>73003000000</v>
      </c>
      <c r="C339" s="57">
        <v>6402</v>
      </c>
      <c r="D339" s="139" t="s">
        <v>228</v>
      </c>
      <c r="E339" s="94">
        <v>3664</v>
      </c>
      <c r="G339" s="155"/>
    </row>
    <row r="340" spans="1:7" ht="15" customHeight="1" x14ac:dyDescent="0.2">
      <c r="A340" s="37">
        <v>19</v>
      </c>
      <c r="B340" s="27">
        <v>73001008495</v>
      </c>
      <c r="C340" s="57">
        <v>6402</v>
      </c>
      <c r="D340" s="28" t="s">
        <v>230</v>
      </c>
      <c r="E340" s="94">
        <v>16513</v>
      </c>
      <c r="G340" s="155"/>
    </row>
    <row r="341" spans="1:7" ht="15" customHeight="1" x14ac:dyDescent="0.2">
      <c r="A341" s="37">
        <v>19</v>
      </c>
      <c r="B341" s="27">
        <v>73001008444</v>
      </c>
      <c r="C341" s="57">
        <v>6402</v>
      </c>
      <c r="D341" s="28" t="s">
        <v>230</v>
      </c>
      <c r="E341" s="94">
        <v>537</v>
      </c>
      <c r="G341" s="155"/>
    </row>
    <row r="342" spans="1:7" ht="15" customHeight="1" x14ac:dyDescent="0.2">
      <c r="A342" s="37">
        <v>19</v>
      </c>
      <c r="B342" s="27">
        <v>73001000000</v>
      </c>
      <c r="C342" s="57">
        <v>6402</v>
      </c>
      <c r="D342" s="28" t="s">
        <v>230</v>
      </c>
      <c r="E342" s="94">
        <v>77259</v>
      </c>
      <c r="G342" s="155"/>
    </row>
    <row r="343" spans="1:7" ht="15" customHeight="1" x14ac:dyDescent="0.2">
      <c r="A343" s="37">
        <v>19</v>
      </c>
      <c r="B343" s="27">
        <v>73001008163</v>
      </c>
      <c r="C343" s="57">
        <v>6402</v>
      </c>
      <c r="D343" s="28" t="s">
        <v>230</v>
      </c>
      <c r="E343" s="94">
        <v>60000</v>
      </c>
      <c r="G343" s="155"/>
    </row>
    <row r="344" spans="1:7" ht="15" customHeight="1" x14ac:dyDescent="0.2">
      <c r="A344" s="42"/>
      <c r="B344" s="13"/>
      <c r="C344" s="18" t="s">
        <v>13</v>
      </c>
      <c r="D344" s="19"/>
      <c r="E344" s="20">
        <f>SUM(E339:E343)</f>
        <v>157973</v>
      </c>
      <c r="G344" s="155"/>
    </row>
    <row r="345" spans="1:7" ht="15" customHeight="1" x14ac:dyDescent="0.2">
      <c r="G345" s="155"/>
    </row>
    <row r="346" spans="1:7" ht="15" customHeight="1" x14ac:dyDescent="0.25">
      <c r="A346" s="4" t="s">
        <v>4</v>
      </c>
      <c r="B346" s="5"/>
      <c r="C346" s="5"/>
      <c r="D346" s="5"/>
      <c r="E346" s="5"/>
      <c r="G346" s="155"/>
    </row>
    <row r="347" spans="1:7" ht="15" customHeight="1" x14ac:dyDescent="0.2">
      <c r="A347" s="6" t="s">
        <v>21</v>
      </c>
      <c r="B347" s="5"/>
      <c r="C347" s="5"/>
      <c r="D347" s="5"/>
      <c r="E347" s="7" t="s">
        <v>22</v>
      </c>
      <c r="G347" s="155"/>
    </row>
    <row r="348" spans="1:7" ht="15" customHeight="1" x14ac:dyDescent="0.25">
      <c r="A348" s="4"/>
      <c r="B348" s="22"/>
      <c r="C348" s="21"/>
      <c r="D348" s="21"/>
      <c r="E348" s="8"/>
      <c r="G348" s="155"/>
    </row>
    <row r="349" spans="1:7" ht="15" customHeight="1" x14ac:dyDescent="0.2">
      <c r="A349" s="9" t="s">
        <v>7</v>
      </c>
      <c r="B349" s="24" t="s">
        <v>8</v>
      </c>
      <c r="C349" s="9" t="s">
        <v>9</v>
      </c>
      <c r="D349" s="10" t="s">
        <v>10</v>
      </c>
      <c r="E349" s="24" t="s">
        <v>11</v>
      </c>
      <c r="G349" s="155"/>
    </row>
    <row r="350" spans="1:7" ht="15" customHeight="1" x14ac:dyDescent="0.2">
      <c r="A350" s="37">
        <v>19</v>
      </c>
      <c r="B350" s="27">
        <v>73001008306</v>
      </c>
      <c r="C350" s="57">
        <v>6402</v>
      </c>
      <c r="D350" s="28" t="s">
        <v>230</v>
      </c>
      <c r="E350" s="94">
        <v>10000</v>
      </c>
      <c r="G350" s="155"/>
    </row>
    <row r="351" spans="1:7" ht="15" customHeight="1" x14ac:dyDescent="0.2">
      <c r="A351" s="37">
        <v>19</v>
      </c>
      <c r="B351" s="27">
        <v>73003000000</v>
      </c>
      <c r="C351" s="57">
        <v>6402</v>
      </c>
      <c r="D351" s="139" t="s">
        <v>228</v>
      </c>
      <c r="E351" s="94">
        <v>14651</v>
      </c>
      <c r="G351" s="155"/>
    </row>
    <row r="352" spans="1:7" ht="15" customHeight="1" x14ac:dyDescent="0.2">
      <c r="A352" s="42"/>
      <c r="B352" s="13"/>
      <c r="C352" s="18" t="s">
        <v>13</v>
      </c>
      <c r="D352" s="19"/>
      <c r="E352" s="20">
        <f>SUM(E350:E351)</f>
        <v>24651</v>
      </c>
      <c r="G352" s="155"/>
    </row>
    <row r="353" spans="1:7" ht="15" customHeight="1" x14ac:dyDescent="0.2">
      <c r="G353" s="155"/>
    </row>
    <row r="354" spans="1:7" ht="15" customHeight="1" x14ac:dyDescent="0.25">
      <c r="A354" s="34" t="s">
        <v>4</v>
      </c>
      <c r="B354" s="5"/>
      <c r="C354" s="5"/>
      <c r="D354" s="5"/>
      <c r="E354" s="5"/>
      <c r="G354" s="155"/>
    </row>
    <row r="355" spans="1:7" ht="15" customHeight="1" x14ac:dyDescent="0.2">
      <c r="A355" s="6" t="s">
        <v>87</v>
      </c>
      <c r="B355" s="5"/>
      <c r="C355" s="5"/>
      <c r="D355" s="5"/>
      <c r="E355" s="7" t="s">
        <v>88</v>
      </c>
      <c r="G355" s="155"/>
    </row>
    <row r="356" spans="1:7" ht="15" customHeight="1" x14ac:dyDescent="0.25">
      <c r="A356" s="4"/>
      <c r="B356" s="21"/>
      <c r="C356" s="5"/>
      <c r="D356" s="5"/>
      <c r="E356" s="8"/>
      <c r="G356" s="155"/>
    </row>
    <row r="357" spans="1:7" ht="15" customHeight="1" x14ac:dyDescent="0.2">
      <c r="A357" s="24" t="s">
        <v>7</v>
      </c>
      <c r="B357" s="9" t="s">
        <v>8</v>
      </c>
      <c r="C357" s="9" t="s">
        <v>9</v>
      </c>
      <c r="D357" s="10" t="s">
        <v>10</v>
      </c>
      <c r="E357" s="24" t="s">
        <v>11</v>
      </c>
      <c r="G357" s="155"/>
    </row>
    <row r="358" spans="1:7" ht="15" customHeight="1" x14ac:dyDescent="0.2">
      <c r="A358" s="50">
        <v>19</v>
      </c>
      <c r="B358" s="71">
        <v>73003000000</v>
      </c>
      <c r="C358" s="57">
        <v>6402</v>
      </c>
      <c r="D358" s="76" t="s">
        <v>228</v>
      </c>
      <c r="E358" s="72">
        <v>12500</v>
      </c>
      <c r="G358" s="155"/>
    </row>
    <row r="359" spans="1:7" ht="15" customHeight="1" x14ac:dyDescent="0.2">
      <c r="A359" s="50">
        <v>19</v>
      </c>
      <c r="B359" s="71">
        <v>73000000000</v>
      </c>
      <c r="C359" s="57">
        <v>6402</v>
      </c>
      <c r="D359" s="76" t="s">
        <v>228</v>
      </c>
      <c r="E359" s="72">
        <v>244</v>
      </c>
      <c r="G359" s="155"/>
    </row>
    <row r="360" spans="1:7" ht="15" customHeight="1" x14ac:dyDescent="0.2">
      <c r="A360" s="50">
        <v>19</v>
      </c>
      <c r="B360" s="71">
        <v>73002000000</v>
      </c>
      <c r="C360" s="57">
        <v>6402</v>
      </c>
      <c r="D360" s="76" t="s">
        <v>228</v>
      </c>
      <c r="E360" s="72">
        <v>466023.03</v>
      </c>
      <c r="G360" s="155"/>
    </row>
    <row r="361" spans="1:7" ht="15" customHeight="1" x14ac:dyDescent="0.2">
      <c r="A361" s="50"/>
      <c r="B361" s="55"/>
      <c r="C361" s="18" t="s">
        <v>13</v>
      </c>
      <c r="D361" s="19"/>
      <c r="E361" s="20">
        <f>SUM(E358:E360)</f>
        <v>478767.03</v>
      </c>
      <c r="G361" s="155"/>
    </row>
    <row r="362" spans="1:7" ht="15" customHeight="1" x14ac:dyDescent="0.2">
      <c r="G362" s="155"/>
    </row>
    <row r="363" spans="1:7" ht="15" customHeight="1" x14ac:dyDescent="0.2">
      <c r="G363" s="155"/>
    </row>
    <row r="364" spans="1:7" ht="15" customHeight="1" x14ac:dyDescent="0.2">
      <c r="G364" s="155"/>
    </row>
    <row r="365" spans="1:7" ht="15" customHeight="1" x14ac:dyDescent="0.2">
      <c r="G365" s="155"/>
    </row>
    <row r="366" spans="1:7" ht="15" customHeight="1" x14ac:dyDescent="0.25">
      <c r="A366" s="34" t="s">
        <v>4</v>
      </c>
      <c r="B366" s="5"/>
      <c r="C366" s="5"/>
      <c r="D366" s="5"/>
      <c r="E366" s="5"/>
      <c r="G366" s="155"/>
    </row>
    <row r="367" spans="1:7" ht="15" customHeight="1" x14ac:dyDescent="0.2">
      <c r="A367" s="61" t="s">
        <v>28</v>
      </c>
      <c r="B367" s="45"/>
      <c r="C367" s="45"/>
      <c r="D367" s="45"/>
      <c r="E367" s="45" t="s">
        <v>29</v>
      </c>
      <c r="G367" s="155"/>
    </row>
    <row r="368" spans="1:7" ht="15" customHeight="1" x14ac:dyDescent="0.25">
      <c r="A368" s="4"/>
      <c r="B368" s="21"/>
      <c r="C368" s="5"/>
      <c r="D368" s="5"/>
      <c r="E368" s="8"/>
      <c r="G368" s="155"/>
    </row>
    <row r="369" spans="1:7" ht="15" customHeight="1" x14ac:dyDescent="0.2">
      <c r="A369" s="24" t="s">
        <v>7</v>
      </c>
      <c r="B369" s="9" t="s">
        <v>8</v>
      </c>
      <c r="C369" s="9" t="s">
        <v>9</v>
      </c>
      <c r="D369" s="10" t="s">
        <v>10</v>
      </c>
      <c r="E369" s="24" t="s">
        <v>11</v>
      </c>
      <c r="G369" s="155"/>
    </row>
    <row r="370" spans="1:7" ht="15" customHeight="1" x14ac:dyDescent="0.2">
      <c r="A370" s="50">
        <v>19</v>
      </c>
      <c r="B370" s="27">
        <v>73003000000</v>
      </c>
      <c r="C370" s="57">
        <v>6402</v>
      </c>
      <c r="D370" s="76" t="s">
        <v>228</v>
      </c>
      <c r="E370" s="72">
        <v>10033</v>
      </c>
      <c r="G370" s="155"/>
    </row>
    <row r="371" spans="1:7" ht="15" customHeight="1" x14ac:dyDescent="0.2">
      <c r="A371" s="50">
        <v>19</v>
      </c>
      <c r="B371" s="27">
        <v>73003000000</v>
      </c>
      <c r="C371" s="57">
        <v>6402</v>
      </c>
      <c r="D371" s="76" t="s">
        <v>228</v>
      </c>
      <c r="E371" s="72">
        <v>13288</v>
      </c>
      <c r="G371" s="155"/>
    </row>
    <row r="372" spans="1:7" ht="15" customHeight="1" x14ac:dyDescent="0.2">
      <c r="A372" s="50">
        <v>19</v>
      </c>
      <c r="B372" s="27">
        <v>73003000000</v>
      </c>
      <c r="C372" s="57">
        <v>6402</v>
      </c>
      <c r="D372" s="76" t="s">
        <v>228</v>
      </c>
      <c r="E372" s="72">
        <v>10102</v>
      </c>
      <c r="G372" s="155"/>
    </row>
    <row r="373" spans="1:7" ht="15" customHeight="1" x14ac:dyDescent="0.2">
      <c r="A373" s="50">
        <v>19</v>
      </c>
      <c r="B373" s="27">
        <v>73003000000</v>
      </c>
      <c r="C373" s="57">
        <v>6402</v>
      </c>
      <c r="D373" s="76" t="s">
        <v>228</v>
      </c>
      <c r="E373" s="72">
        <v>1976</v>
      </c>
      <c r="G373" s="155"/>
    </row>
    <row r="374" spans="1:7" ht="15" customHeight="1" x14ac:dyDescent="0.2">
      <c r="A374" s="50"/>
      <c r="B374" s="55"/>
      <c r="C374" s="18" t="s">
        <v>13</v>
      </c>
      <c r="D374" s="19"/>
      <c r="E374" s="20">
        <f>SUM(E370:E373)</f>
        <v>35399</v>
      </c>
      <c r="G374" s="155"/>
    </row>
    <row r="375" spans="1:7" ht="15" customHeight="1" x14ac:dyDescent="0.2">
      <c r="G375" s="155"/>
    </row>
    <row r="376" spans="1:7" ht="15" customHeight="1" x14ac:dyDescent="0.25">
      <c r="A376" s="4" t="s">
        <v>4</v>
      </c>
      <c r="B376" s="5"/>
      <c r="C376" s="5"/>
      <c r="D376" s="5"/>
      <c r="E376" s="5"/>
      <c r="G376" s="155"/>
    </row>
    <row r="377" spans="1:7" ht="15" customHeight="1" x14ac:dyDescent="0.2">
      <c r="A377" s="61" t="s">
        <v>231</v>
      </c>
      <c r="B377" s="35"/>
      <c r="C377" s="35"/>
      <c r="D377" s="35"/>
      <c r="E377" s="36" t="s">
        <v>232</v>
      </c>
      <c r="G377" s="155"/>
    </row>
    <row r="378" spans="1:7" ht="15" customHeight="1" x14ac:dyDescent="0.25">
      <c r="A378" s="4"/>
      <c r="B378" s="22"/>
      <c r="C378" s="21"/>
      <c r="D378" s="21"/>
      <c r="E378" s="8"/>
      <c r="G378" s="155"/>
    </row>
    <row r="379" spans="1:7" ht="15" customHeight="1" x14ac:dyDescent="0.2">
      <c r="A379" s="9" t="s">
        <v>7</v>
      </c>
      <c r="B379" s="24" t="s">
        <v>8</v>
      </c>
      <c r="C379" s="9" t="s">
        <v>9</v>
      </c>
      <c r="D379" s="10" t="s">
        <v>10</v>
      </c>
      <c r="E379" s="24" t="s">
        <v>11</v>
      </c>
      <c r="G379" s="155"/>
    </row>
    <row r="380" spans="1:7" ht="15" customHeight="1" x14ac:dyDescent="0.2">
      <c r="A380" s="37">
        <v>19</v>
      </c>
      <c r="B380" s="27">
        <v>73001008007</v>
      </c>
      <c r="C380" s="57">
        <v>6402</v>
      </c>
      <c r="D380" s="28" t="s">
        <v>230</v>
      </c>
      <c r="E380" s="94">
        <v>13196</v>
      </c>
      <c r="G380" s="155"/>
    </row>
    <row r="381" spans="1:7" ht="15" customHeight="1" x14ac:dyDescent="0.2">
      <c r="A381" s="37">
        <v>19</v>
      </c>
      <c r="B381" s="27">
        <v>73001008307</v>
      </c>
      <c r="C381" s="57">
        <v>6402</v>
      </c>
      <c r="D381" s="28" t="s">
        <v>230</v>
      </c>
      <c r="E381" s="94">
        <v>1498</v>
      </c>
      <c r="G381" s="155"/>
    </row>
    <row r="382" spans="1:7" ht="15" customHeight="1" x14ac:dyDescent="0.2">
      <c r="A382" s="37">
        <v>19</v>
      </c>
      <c r="B382" s="27">
        <v>73001008476</v>
      </c>
      <c r="C382" s="57">
        <v>6402</v>
      </c>
      <c r="D382" s="28" t="s">
        <v>230</v>
      </c>
      <c r="E382" s="94">
        <v>31841.200000000001</v>
      </c>
      <c r="G382" s="155"/>
    </row>
    <row r="383" spans="1:7" ht="15" customHeight="1" x14ac:dyDescent="0.2">
      <c r="A383" s="37">
        <v>19</v>
      </c>
      <c r="B383" s="27">
        <v>73001008253</v>
      </c>
      <c r="C383" s="57">
        <v>6402</v>
      </c>
      <c r="D383" s="28" t="s">
        <v>230</v>
      </c>
      <c r="E383" s="94">
        <v>7071</v>
      </c>
      <c r="G383" s="155"/>
    </row>
    <row r="384" spans="1:7" ht="15" customHeight="1" x14ac:dyDescent="0.2">
      <c r="A384" s="37">
        <v>19</v>
      </c>
      <c r="B384" s="27">
        <v>73003000000</v>
      </c>
      <c r="C384" s="57">
        <v>6402</v>
      </c>
      <c r="D384" s="139" t="s">
        <v>228</v>
      </c>
      <c r="E384" s="94">
        <v>333483.99</v>
      </c>
      <c r="G384" s="155"/>
    </row>
    <row r="385" spans="1:7" ht="15" customHeight="1" x14ac:dyDescent="0.2">
      <c r="A385" s="42"/>
      <c r="B385" s="38"/>
      <c r="C385" s="18" t="s">
        <v>13</v>
      </c>
      <c r="D385" s="19"/>
      <c r="E385" s="20">
        <f>SUM(E380:E384)</f>
        <v>387090.19</v>
      </c>
      <c r="G385" s="155"/>
    </row>
    <row r="386" spans="1:7" ht="15" customHeight="1" x14ac:dyDescent="0.2">
      <c r="B386" s="44"/>
      <c r="G386" s="155"/>
    </row>
    <row r="387" spans="1:7" ht="15" customHeight="1" x14ac:dyDescent="0.25">
      <c r="A387" s="4" t="s">
        <v>4</v>
      </c>
      <c r="B387" s="35"/>
      <c r="C387" s="5"/>
      <c r="D387" s="5"/>
      <c r="E387" s="5"/>
      <c r="G387" s="155"/>
    </row>
    <row r="388" spans="1:7" ht="15" customHeight="1" x14ac:dyDescent="0.2">
      <c r="A388" s="6" t="s">
        <v>48</v>
      </c>
      <c r="B388" s="35"/>
      <c r="C388" s="5"/>
      <c r="D388" s="5"/>
      <c r="E388" s="7" t="s">
        <v>49</v>
      </c>
      <c r="G388" s="155"/>
    </row>
    <row r="389" spans="1:7" ht="15" customHeight="1" x14ac:dyDescent="0.25">
      <c r="A389" s="4"/>
      <c r="B389" s="46"/>
      <c r="C389" s="21"/>
      <c r="D389" s="21"/>
      <c r="E389" s="8"/>
      <c r="G389" s="155"/>
    </row>
    <row r="390" spans="1:7" ht="15" customHeight="1" x14ac:dyDescent="0.2">
      <c r="A390" s="9" t="s">
        <v>7</v>
      </c>
      <c r="B390" s="24" t="s">
        <v>8</v>
      </c>
      <c r="C390" s="9" t="s">
        <v>9</v>
      </c>
      <c r="D390" s="10" t="s">
        <v>10</v>
      </c>
      <c r="E390" s="24" t="s">
        <v>11</v>
      </c>
      <c r="G390" s="155"/>
    </row>
    <row r="391" spans="1:7" ht="15" customHeight="1" x14ac:dyDescent="0.2">
      <c r="A391" s="37">
        <v>19</v>
      </c>
      <c r="B391" s="27">
        <v>73000001607</v>
      </c>
      <c r="C391" s="57">
        <v>6402</v>
      </c>
      <c r="D391" s="139" t="s">
        <v>228</v>
      </c>
      <c r="E391" s="94">
        <v>831.4</v>
      </c>
      <c r="G391" s="155"/>
    </row>
    <row r="392" spans="1:7" ht="15" customHeight="1" x14ac:dyDescent="0.2">
      <c r="A392" s="37">
        <v>19</v>
      </c>
      <c r="B392" s="27">
        <v>73000000000</v>
      </c>
      <c r="C392" s="57">
        <v>6402</v>
      </c>
      <c r="D392" s="139" t="s">
        <v>228</v>
      </c>
      <c r="E392" s="94">
        <v>72</v>
      </c>
      <c r="G392" s="155"/>
    </row>
    <row r="393" spans="1:7" ht="15" customHeight="1" x14ac:dyDescent="0.2">
      <c r="A393" s="37">
        <v>19</v>
      </c>
      <c r="B393" s="27">
        <v>73000000000</v>
      </c>
      <c r="C393" s="57">
        <v>6402</v>
      </c>
      <c r="D393" s="139" t="s">
        <v>228</v>
      </c>
      <c r="E393" s="94">
        <v>40</v>
      </c>
      <c r="G393" s="155"/>
    </row>
    <row r="394" spans="1:7" ht="15" customHeight="1" x14ac:dyDescent="0.2">
      <c r="A394" s="42"/>
      <c r="B394" s="38"/>
      <c r="C394" s="18" t="s">
        <v>13</v>
      </c>
      <c r="D394" s="19"/>
      <c r="E394" s="20">
        <f>SUM(E391:E393)</f>
        <v>943.4</v>
      </c>
      <c r="G394" s="155"/>
    </row>
    <row r="395" spans="1:7" ht="15" customHeight="1" x14ac:dyDescent="0.2">
      <c r="B395" s="44"/>
      <c r="G395" s="155"/>
    </row>
    <row r="396" spans="1:7" ht="15" customHeight="1" x14ac:dyDescent="0.25">
      <c r="A396" s="34" t="s">
        <v>4</v>
      </c>
      <c r="B396" s="35"/>
      <c r="C396" s="5"/>
      <c r="D396" s="5"/>
      <c r="E396" s="5"/>
      <c r="G396" s="155"/>
    </row>
    <row r="397" spans="1:7" ht="15" customHeight="1" x14ac:dyDescent="0.2">
      <c r="A397" s="61" t="s">
        <v>31</v>
      </c>
      <c r="B397" s="45"/>
      <c r="C397" s="45"/>
      <c r="D397" s="45"/>
      <c r="E397" s="45" t="s">
        <v>32</v>
      </c>
      <c r="G397" s="155"/>
    </row>
    <row r="398" spans="1:7" ht="15" customHeight="1" x14ac:dyDescent="0.25">
      <c r="A398" s="4"/>
      <c r="B398" s="45"/>
      <c r="C398" s="5"/>
      <c r="D398" s="5"/>
      <c r="E398" s="8"/>
      <c r="G398" s="155"/>
    </row>
    <row r="399" spans="1:7" ht="15" customHeight="1" x14ac:dyDescent="0.2">
      <c r="A399" s="24" t="s">
        <v>7</v>
      </c>
      <c r="B399" s="24" t="s">
        <v>8</v>
      </c>
      <c r="C399" s="9" t="s">
        <v>9</v>
      </c>
      <c r="D399" s="10" t="s">
        <v>10</v>
      </c>
      <c r="E399" s="24" t="s">
        <v>11</v>
      </c>
      <c r="G399" s="155"/>
    </row>
    <row r="400" spans="1:7" ht="15" customHeight="1" x14ac:dyDescent="0.2">
      <c r="A400" s="37">
        <v>19</v>
      </c>
      <c r="B400" s="27">
        <v>73003000000</v>
      </c>
      <c r="C400" s="57">
        <v>6402</v>
      </c>
      <c r="D400" s="139" t="s">
        <v>228</v>
      </c>
      <c r="E400" s="72">
        <v>18159</v>
      </c>
      <c r="G400" s="155"/>
    </row>
    <row r="401" spans="1:7" ht="15" customHeight="1" x14ac:dyDescent="0.2">
      <c r="A401" s="37">
        <v>19</v>
      </c>
      <c r="B401" s="27">
        <v>73003000000</v>
      </c>
      <c r="C401" s="57">
        <v>6402</v>
      </c>
      <c r="D401" s="139" t="s">
        <v>228</v>
      </c>
      <c r="E401" s="72">
        <v>104782</v>
      </c>
    </row>
    <row r="402" spans="1:7" ht="15" customHeight="1" x14ac:dyDescent="0.2">
      <c r="A402" s="37">
        <v>19</v>
      </c>
      <c r="B402" s="27">
        <v>73003000000</v>
      </c>
      <c r="C402" s="57">
        <v>6402</v>
      </c>
      <c r="D402" s="139" t="s">
        <v>228</v>
      </c>
      <c r="E402" s="72">
        <v>102998</v>
      </c>
    </row>
    <row r="403" spans="1:7" ht="15" customHeight="1" x14ac:dyDescent="0.2">
      <c r="A403" s="37">
        <v>19</v>
      </c>
      <c r="B403" s="27">
        <v>73002000000</v>
      </c>
      <c r="C403" s="57">
        <v>6402</v>
      </c>
      <c r="D403" s="139" t="s">
        <v>228</v>
      </c>
      <c r="E403" s="72">
        <v>342012</v>
      </c>
    </row>
    <row r="404" spans="1:7" ht="15" customHeight="1" x14ac:dyDescent="0.2">
      <c r="A404" s="50"/>
      <c r="B404" s="173"/>
      <c r="C404" s="18" t="s">
        <v>13</v>
      </c>
      <c r="D404" s="19"/>
      <c r="E404" s="20">
        <f>SUM(E400:E403)</f>
        <v>567951</v>
      </c>
      <c r="G404" s="60">
        <f>SUM(E333,E344,E352,E361,E374,E385,E394,E404)</f>
        <v>100728913.28999999</v>
      </c>
    </row>
    <row r="405" spans="1:7" ht="15" customHeight="1" x14ac:dyDescent="0.2">
      <c r="A405" s="105"/>
      <c r="B405" s="73"/>
      <c r="C405" s="74"/>
      <c r="D405" s="5"/>
      <c r="E405" s="75"/>
    </row>
    <row r="406" spans="1:7" ht="15" customHeight="1" x14ac:dyDescent="0.25">
      <c r="A406" s="34" t="s">
        <v>14</v>
      </c>
      <c r="B406" s="35"/>
      <c r="C406" s="35"/>
      <c r="D406" s="35"/>
      <c r="E406" s="35"/>
    </row>
    <row r="407" spans="1:7" ht="15" customHeight="1" x14ac:dyDescent="0.2">
      <c r="A407" s="61" t="s">
        <v>130</v>
      </c>
      <c r="B407" s="35"/>
      <c r="C407" s="35"/>
      <c r="D407" s="35"/>
      <c r="E407" s="36" t="s">
        <v>131</v>
      </c>
    </row>
    <row r="408" spans="1:7" ht="15" customHeight="1" x14ac:dyDescent="0.2">
      <c r="A408" s="109"/>
      <c r="B408" s="174"/>
      <c r="C408" s="35"/>
      <c r="D408" s="35"/>
      <c r="E408" s="62"/>
    </row>
    <row r="409" spans="1:7" ht="15" customHeight="1" x14ac:dyDescent="0.2">
      <c r="A409" s="24" t="s">
        <v>7</v>
      </c>
      <c r="B409" s="24" t="s">
        <v>8</v>
      </c>
      <c r="C409" s="175" t="s">
        <v>9</v>
      </c>
      <c r="D409" s="63" t="s">
        <v>10</v>
      </c>
      <c r="E409" s="24" t="s">
        <v>11</v>
      </c>
    </row>
    <row r="410" spans="1:7" ht="15" customHeight="1" x14ac:dyDescent="0.2">
      <c r="A410" s="50">
        <v>24</v>
      </c>
      <c r="B410" s="71">
        <v>20000000000</v>
      </c>
      <c r="C410" s="39">
        <v>5273</v>
      </c>
      <c r="D410" s="40" t="s">
        <v>33</v>
      </c>
      <c r="E410" s="41">
        <v>7800000</v>
      </c>
    </row>
    <row r="411" spans="1:7" ht="15" customHeight="1" x14ac:dyDescent="0.2">
      <c r="A411" s="50">
        <v>24</v>
      </c>
      <c r="B411" s="71">
        <v>20001000000</v>
      </c>
      <c r="C411" s="39">
        <v>2143</v>
      </c>
      <c r="D411" s="28" t="s">
        <v>17</v>
      </c>
      <c r="E411" s="41">
        <v>315000</v>
      </c>
    </row>
    <row r="412" spans="1:7" ht="15" customHeight="1" x14ac:dyDescent="0.2">
      <c r="A412" s="173"/>
      <c r="B412" s="27"/>
      <c r="C412" s="176" t="s">
        <v>13</v>
      </c>
      <c r="D412" s="67"/>
      <c r="E412" s="68">
        <f>SUM(E410:E411)</f>
        <v>8115000</v>
      </c>
    </row>
    <row r="413" spans="1:7" ht="15" customHeight="1" x14ac:dyDescent="0.2">
      <c r="A413" s="105"/>
      <c r="B413" s="73"/>
      <c r="C413" s="74"/>
      <c r="D413" s="5"/>
      <c r="E413" s="75"/>
    </row>
    <row r="414" spans="1:7" ht="15" customHeight="1" x14ac:dyDescent="0.2">
      <c r="A414" s="105"/>
      <c r="B414" s="73"/>
      <c r="C414" s="74"/>
      <c r="D414" s="5"/>
      <c r="E414" s="75"/>
    </row>
    <row r="415" spans="1:7" ht="15" customHeight="1" x14ac:dyDescent="0.2">
      <c r="A415" s="105"/>
      <c r="B415" s="73"/>
      <c r="C415" s="74"/>
      <c r="D415" s="5"/>
      <c r="E415" s="75"/>
    </row>
    <row r="416" spans="1:7" ht="15" customHeight="1" x14ac:dyDescent="0.2">
      <c r="A416" s="105"/>
      <c r="B416" s="73"/>
      <c r="C416" s="74"/>
      <c r="D416" s="5"/>
      <c r="E416" s="75"/>
    </row>
    <row r="417" spans="1:7" ht="15" customHeight="1" x14ac:dyDescent="0.2">
      <c r="A417" s="105"/>
      <c r="B417" s="73"/>
      <c r="C417" s="74"/>
      <c r="D417" s="5"/>
      <c r="E417" s="75"/>
      <c r="G417" s="155"/>
    </row>
    <row r="418" spans="1:7" ht="15" customHeight="1" x14ac:dyDescent="0.25">
      <c r="A418" s="34" t="s">
        <v>14</v>
      </c>
      <c r="B418" s="35"/>
      <c r="C418" s="35"/>
      <c r="D418" s="35"/>
      <c r="E418" s="45"/>
      <c r="G418" s="155"/>
    </row>
    <row r="419" spans="1:7" ht="15" customHeight="1" x14ac:dyDescent="0.2">
      <c r="A419" s="61" t="s">
        <v>231</v>
      </c>
      <c r="B419" s="35"/>
      <c r="C419" s="35"/>
      <c r="D419" s="35"/>
      <c r="E419" s="36" t="s">
        <v>232</v>
      </c>
      <c r="G419" s="155"/>
    </row>
    <row r="420" spans="1:7" ht="15" customHeight="1" x14ac:dyDescent="0.2">
      <c r="A420" s="61"/>
      <c r="B420" s="45"/>
      <c r="C420" s="35"/>
      <c r="D420" s="35"/>
      <c r="E420" s="62"/>
      <c r="G420" s="155"/>
    </row>
    <row r="421" spans="1:7" ht="15" customHeight="1" x14ac:dyDescent="0.2">
      <c r="A421" s="24" t="s">
        <v>7</v>
      </c>
      <c r="B421" s="24" t="s">
        <v>8</v>
      </c>
      <c r="C421" s="24" t="s">
        <v>9</v>
      </c>
      <c r="D421" s="63" t="s">
        <v>10</v>
      </c>
      <c r="E421" s="24" t="s">
        <v>11</v>
      </c>
      <c r="G421" s="155"/>
    </row>
    <row r="422" spans="1:7" ht="15" customHeight="1" x14ac:dyDescent="0.2">
      <c r="A422" s="50">
        <v>24</v>
      </c>
      <c r="B422" s="71">
        <v>30004001600</v>
      </c>
      <c r="C422" s="39">
        <v>2212</v>
      </c>
      <c r="D422" s="133" t="s">
        <v>30</v>
      </c>
      <c r="E422" s="132">
        <v>10000000</v>
      </c>
      <c r="G422" s="155"/>
    </row>
    <row r="423" spans="1:7" ht="15" customHeight="1" x14ac:dyDescent="0.2">
      <c r="A423" s="50"/>
      <c r="B423" s="177"/>
      <c r="C423" s="52" t="s">
        <v>13</v>
      </c>
      <c r="D423" s="67"/>
      <c r="E423" s="68">
        <f>SUM(E422:E422)</f>
        <v>10000000</v>
      </c>
      <c r="G423" s="155"/>
    </row>
    <row r="424" spans="1:7" ht="15" customHeight="1" x14ac:dyDescent="0.2">
      <c r="A424" s="105"/>
      <c r="B424" s="73"/>
      <c r="C424" s="74"/>
      <c r="D424" s="5"/>
      <c r="E424" s="75"/>
      <c r="G424" s="155"/>
    </row>
    <row r="425" spans="1:7" ht="15" customHeight="1" x14ac:dyDescent="0.25">
      <c r="A425" s="4" t="s">
        <v>14</v>
      </c>
      <c r="B425" s="5"/>
      <c r="C425" s="5"/>
      <c r="D425" s="5"/>
      <c r="E425" s="21"/>
      <c r="G425" s="155"/>
    </row>
    <row r="426" spans="1:7" ht="15" customHeight="1" x14ac:dyDescent="0.2">
      <c r="A426" s="61" t="s">
        <v>233</v>
      </c>
      <c r="B426" s="35"/>
      <c r="C426" s="35"/>
      <c r="D426" s="35"/>
      <c r="E426" s="36" t="s">
        <v>234</v>
      </c>
      <c r="G426" s="155"/>
    </row>
    <row r="427" spans="1:7" ht="15" customHeight="1" x14ac:dyDescent="0.2">
      <c r="A427" s="6"/>
      <c r="B427" s="21"/>
      <c r="C427" s="5"/>
      <c r="D427" s="5"/>
      <c r="E427" s="8"/>
      <c r="G427" s="155"/>
    </row>
    <row r="428" spans="1:7" ht="15" customHeight="1" x14ac:dyDescent="0.2">
      <c r="A428" s="9" t="s">
        <v>7</v>
      </c>
      <c r="B428" s="9" t="s">
        <v>8</v>
      </c>
      <c r="C428" s="9" t="s">
        <v>9</v>
      </c>
      <c r="D428" s="10" t="s">
        <v>10</v>
      </c>
      <c r="E428" s="11" t="s">
        <v>11</v>
      </c>
      <c r="G428" s="155"/>
    </row>
    <row r="429" spans="1:7" ht="15" customHeight="1" x14ac:dyDescent="0.2">
      <c r="A429" s="50">
        <v>24</v>
      </c>
      <c r="B429" s="71">
        <v>20000000000</v>
      </c>
      <c r="C429" s="14">
        <v>3713</v>
      </c>
      <c r="D429" s="76" t="s">
        <v>171</v>
      </c>
      <c r="E429" s="72">
        <v>1425458</v>
      </c>
      <c r="G429" s="155"/>
    </row>
    <row r="430" spans="1:7" ht="15" customHeight="1" x14ac:dyDescent="0.2">
      <c r="A430" s="50">
        <v>24</v>
      </c>
      <c r="B430" s="71">
        <v>30102000000</v>
      </c>
      <c r="C430" s="14">
        <v>3699</v>
      </c>
      <c r="D430" s="28" t="s">
        <v>235</v>
      </c>
      <c r="E430" s="72">
        <v>130233</v>
      </c>
      <c r="G430" s="155"/>
    </row>
    <row r="431" spans="1:7" ht="15" customHeight="1" x14ac:dyDescent="0.2">
      <c r="A431" s="50">
        <v>24</v>
      </c>
      <c r="B431" s="71">
        <v>30102000000</v>
      </c>
      <c r="C431" s="14">
        <v>3699</v>
      </c>
      <c r="D431" s="28" t="s">
        <v>236</v>
      </c>
      <c r="E431" s="72">
        <v>1869767</v>
      </c>
      <c r="G431" s="155"/>
    </row>
    <row r="432" spans="1:7" ht="15" customHeight="1" x14ac:dyDescent="0.2">
      <c r="A432" s="50">
        <v>24</v>
      </c>
      <c r="B432" s="71">
        <v>20004100022</v>
      </c>
      <c r="C432" s="14">
        <v>3639</v>
      </c>
      <c r="D432" s="76" t="s">
        <v>43</v>
      </c>
      <c r="E432" s="72">
        <v>3000000</v>
      </c>
      <c r="G432" s="155"/>
    </row>
    <row r="433" spans="1:7" ht="15" customHeight="1" x14ac:dyDescent="0.2">
      <c r="A433" s="55"/>
      <c r="B433" s="55"/>
      <c r="C433" s="18" t="s">
        <v>13</v>
      </c>
      <c r="D433" s="19"/>
      <c r="E433" s="20">
        <f>SUM(E429:E432)</f>
        <v>6425458</v>
      </c>
      <c r="G433" s="155"/>
    </row>
    <row r="434" spans="1:7" ht="15" customHeight="1" x14ac:dyDescent="0.2">
      <c r="A434" s="105"/>
      <c r="B434" s="73"/>
      <c r="C434" s="74"/>
      <c r="D434" s="5"/>
      <c r="E434" s="75"/>
      <c r="G434" s="155"/>
    </row>
    <row r="435" spans="1:7" ht="15" customHeight="1" x14ac:dyDescent="0.25">
      <c r="A435" s="34" t="s">
        <v>14</v>
      </c>
      <c r="B435" s="35"/>
      <c r="C435" s="35"/>
      <c r="G435" s="155"/>
    </row>
    <row r="436" spans="1:7" ht="15" customHeight="1" x14ac:dyDescent="0.2">
      <c r="A436" s="6" t="s">
        <v>21</v>
      </c>
      <c r="B436" s="5"/>
      <c r="C436" s="5"/>
      <c r="D436" s="5"/>
      <c r="E436" s="7" t="s">
        <v>22</v>
      </c>
      <c r="G436" s="155"/>
    </row>
    <row r="437" spans="1:7" ht="15" customHeight="1" x14ac:dyDescent="0.2">
      <c r="A437" s="45"/>
      <c r="B437" s="46"/>
      <c r="C437" s="35"/>
      <c r="D437" s="44"/>
      <c r="E437" s="47"/>
      <c r="G437" s="155"/>
    </row>
    <row r="438" spans="1:7" ht="15" customHeight="1" x14ac:dyDescent="0.2">
      <c r="A438" s="24" t="s">
        <v>7</v>
      </c>
      <c r="B438" s="24" t="s">
        <v>8</v>
      </c>
      <c r="C438" s="24" t="s">
        <v>9</v>
      </c>
      <c r="D438" s="48" t="s">
        <v>10</v>
      </c>
      <c r="E438" s="11" t="s">
        <v>11</v>
      </c>
      <c r="G438" s="155"/>
    </row>
    <row r="439" spans="1:7" ht="15" customHeight="1" x14ac:dyDescent="0.2">
      <c r="A439" s="173" t="s">
        <v>237</v>
      </c>
      <c r="B439" s="27">
        <v>30102000000</v>
      </c>
      <c r="C439" s="39">
        <v>2321</v>
      </c>
      <c r="D439" s="28" t="s">
        <v>235</v>
      </c>
      <c r="E439" s="41">
        <v>5766000</v>
      </c>
      <c r="G439" s="155"/>
    </row>
    <row r="440" spans="1:7" ht="15" customHeight="1" x14ac:dyDescent="0.2">
      <c r="A440" s="50"/>
      <c r="B440" s="51"/>
      <c r="C440" s="52" t="s">
        <v>13</v>
      </c>
      <c r="D440" s="53"/>
      <c r="E440" s="54">
        <f>SUM(E439:E439)</f>
        <v>5766000</v>
      </c>
      <c r="G440" s="155"/>
    </row>
    <row r="441" spans="1:7" ht="15" customHeight="1" x14ac:dyDescent="0.2">
      <c r="A441" s="44"/>
      <c r="B441" s="44"/>
      <c r="C441" s="44"/>
      <c r="D441" s="44"/>
      <c r="E441" s="44"/>
      <c r="G441" s="155"/>
    </row>
    <row r="442" spans="1:7" ht="15" customHeight="1" x14ac:dyDescent="0.25">
      <c r="A442" s="4" t="s">
        <v>14</v>
      </c>
      <c r="B442" s="5"/>
      <c r="C442" s="5"/>
      <c r="D442" s="5"/>
      <c r="E442" s="5"/>
      <c r="G442" s="155"/>
    </row>
    <row r="443" spans="1:7" ht="15" customHeight="1" x14ac:dyDescent="0.2">
      <c r="A443" s="6" t="s">
        <v>87</v>
      </c>
      <c r="B443" s="5"/>
      <c r="C443" s="5"/>
      <c r="D443" s="5"/>
      <c r="E443" s="7" t="s">
        <v>88</v>
      </c>
      <c r="G443" s="155"/>
    </row>
    <row r="444" spans="1:7" ht="15" customHeight="1" x14ac:dyDescent="0.2">
      <c r="A444" s="135"/>
      <c r="B444" s="141"/>
      <c r="C444" s="5"/>
      <c r="D444" s="5"/>
      <c r="E444" s="8"/>
      <c r="G444" s="155"/>
    </row>
    <row r="445" spans="1:7" ht="15" customHeight="1" x14ac:dyDescent="0.2">
      <c r="A445" s="9" t="s">
        <v>7</v>
      </c>
      <c r="B445" s="9" t="s">
        <v>8</v>
      </c>
      <c r="C445" s="9" t="s">
        <v>9</v>
      </c>
      <c r="D445" s="10" t="s">
        <v>10</v>
      </c>
      <c r="E445" s="24" t="s">
        <v>11</v>
      </c>
      <c r="G445" s="155"/>
    </row>
    <row r="446" spans="1:7" ht="15" customHeight="1" x14ac:dyDescent="0.2">
      <c r="A446" s="173" t="s">
        <v>238</v>
      </c>
      <c r="B446" s="130"/>
      <c r="C446" s="27">
        <v>3299</v>
      </c>
      <c r="D446" s="78" t="s">
        <v>30</v>
      </c>
      <c r="E446" s="41">
        <v>400000</v>
      </c>
      <c r="G446" s="155"/>
    </row>
    <row r="447" spans="1:7" ht="15" customHeight="1" x14ac:dyDescent="0.2">
      <c r="A447" s="173" t="s">
        <v>237</v>
      </c>
      <c r="B447" s="130">
        <v>30001001123</v>
      </c>
      <c r="C447" s="27">
        <v>3147</v>
      </c>
      <c r="D447" s="78" t="s">
        <v>30</v>
      </c>
      <c r="E447" s="41">
        <v>310000</v>
      </c>
      <c r="G447" s="155"/>
    </row>
    <row r="448" spans="1:7" ht="15" customHeight="1" x14ac:dyDescent="0.2">
      <c r="A448" s="173" t="s">
        <v>237</v>
      </c>
      <c r="B448" s="130">
        <v>30001001123</v>
      </c>
      <c r="C448" s="27">
        <v>3122</v>
      </c>
      <c r="D448" s="78" t="s">
        <v>30</v>
      </c>
      <c r="E448" s="41">
        <v>190000</v>
      </c>
      <c r="G448" s="155"/>
    </row>
    <row r="449" spans="1:7" ht="15" customHeight="1" x14ac:dyDescent="0.2">
      <c r="A449" s="173" t="s">
        <v>237</v>
      </c>
      <c r="B449" s="130">
        <v>60001001123</v>
      </c>
      <c r="C449" s="27">
        <v>3122</v>
      </c>
      <c r="D449" s="28" t="s">
        <v>239</v>
      </c>
      <c r="E449" s="41">
        <v>2039000</v>
      </c>
      <c r="G449" s="155"/>
    </row>
    <row r="450" spans="1:7" ht="15" customHeight="1" x14ac:dyDescent="0.2">
      <c r="A450" s="173" t="s">
        <v>237</v>
      </c>
      <c r="B450" s="130">
        <v>30001001205</v>
      </c>
      <c r="C450" s="27">
        <v>3123</v>
      </c>
      <c r="D450" s="78" t="s">
        <v>30</v>
      </c>
      <c r="E450" s="41">
        <v>670000</v>
      </c>
      <c r="G450" s="155"/>
    </row>
    <row r="451" spans="1:7" ht="15" customHeight="1" x14ac:dyDescent="0.2">
      <c r="A451" s="173" t="s">
        <v>237</v>
      </c>
      <c r="B451" s="130">
        <v>30001001202</v>
      </c>
      <c r="C451" s="27">
        <v>3147</v>
      </c>
      <c r="D451" s="78" t="s">
        <v>30</v>
      </c>
      <c r="E451" s="41">
        <v>1600000</v>
      </c>
      <c r="G451" s="155"/>
    </row>
    <row r="452" spans="1:7" ht="15" customHeight="1" x14ac:dyDescent="0.2">
      <c r="A452" s="42"/>
      <c r="B452" s="42"/>
      <c r="C452" s="18" t="s">
        <v>13</v>
      </c>
      <c r="D452" s="19"/>
      <c r="E452" s="20">
        <f>SUM(E446:E451)</f>
        <v>5209000</v>
      </c>
      <c r="G452" s="155"/>
    </row>
    <row r="453" spans="1:7" ht="15" customHeight="1" x14ac:dyDescent="0.2">
      <c r="A453" s="44"/>
      <c r="B453" s="44"/>
      <c r="C453" s="44"/>
      <c r="D453" s="44"/>
      <c r="E453" s="44"/>
      <c r="G453" s="155"/>
    </row>
    <row r="454" spans="1:7" ht="15" customHeight="1" x14ac:dyDescent="0.25">
      <c r="A454" s="34" t="s">
        <v>14</v>
      </c>
      <c r="B454" s="35"/>
      <c r="C454" s="35"/>
      <c r="D454" s="35"/>
      <c r="E454" s="35"/>
      <c r="G454" s="155"/>
    </row>
    <row r="455" spans="1:7" ht="15" customHeight="1" x14ac:dyDescent="0.2">
      <c r="A455" s="61" t="s">
        <v>31</v>
      </c>
      <c r="B455" s="45"/>
      <c r="C455" s="45"/>
      <c r="D455" s="45"/>
      <c r="E455" s="45" t="s">
        <v>32</v>
      </c>
      <c r="G455" s="155"/>
    </row>
    <row r="456" spans="1:7" ht="15" customHeight="1" x14ac:dyDescent="0.2">
      <c r="A456" s="45"/>
      <c r="B456" s="46"/>
      <c r="C456" s="35"/>
      <c r="D456" s="45"/>
      <c r="E456" s="47"/>
      <c r="G456" s="155"/>
    </row>
    <row r="457" spans="1:7" ht="15" customHeight="1" x14ac:dyDescent="0.2">
      <c r="A457" s="24" t="s">
        <v>7</v>
      </c>
      <c r="B457" s="24" t="s">
        <v>8</v>
      </c>
      <c r="C457" s="24" t="s">
        <v>9</v>
      </c>
      <c r="D457" s="48" t="s">
        <v>10</v>
      </c>
      <c r="E457" s="24" t="s">
        <v>11</v>
      </c>
      <c r="G457" s="155"/>
    </row>
    <row r="458" spans="1:7" ht="15" customHeight="1" x14ac:dyDescent="0.2">
      <c r="A458" s="173" t="s">
        <v>237</v>
      </c>
      <c r="B458" s="27">
        <v>30005001704</v>
      </c>
      <c r="C458" s="27">
        <v>3533</v>
      </c>
      <c r="D458" s="49" t="s">
        <v>30</v>
      </c>
      <c r="E458" s="59">
        <v>5920000</v>
      </c>
      <c r="G458" s="155"/>
    </row>
    <row r="459" spans="1:7" ht="15" customHeight="1" x14ac:dyDescent="0.2">
      <c r="A459" s="116"/>
      <c r="B459" s="51"/>
      <c r="C459" s="52" t="s">
        <v>13</v>
      </c>
      <c r="D459" s="53"/>
      <c r="E459" s="54">
        <f>SUM(E458:E458)</f>
        <v>5920000</v>
      </c>
      <c r="G459" s="155"/>
    </row>
    <row r="460" spans="1:7" ht="15" customHeight="1" x14ac:dyDescent="0.2">
      <c r="A460" s="44"/>
      <c r="B460" s="44"/>
      <c r="C460" s="44"/>
      <c r="D460" s="44"/>
      <c r="E460" s="44"/>
      <c r="G460" s="155"/>
    </row>
    <row r="461" spans="1:7" ht="15" customHeight="1" x14ac:dyDescent="0.25">
      <c r="A461" s="34" t="s">
        <v>14</v>
      </c>
      <c r="B461" s="35"/>
      <c r="C461" s="35"/>
      <c r="D461" s="35"/>
      <c r="E461" s="45"/>
      <c r="G461" s="155"/>
    </row>
    <row r="462" spans="1:7" ht="15" customHeight="1" x14ac:dyDescent="0.2">
      <c r="A462" s="61" t="s">
        <v>28</v>
      </c>
      <c r="B462" s="45"/>
      <c r="C462" s="45"/>
      <c r="D462" s="45"/>
      <c r="E462" s="45" t="s">
        <v>29</v>
      </c>
      <c r="G462" s="155"/>
    </row>
    <row r="463" spans="1:7" ht="15" customHeight="1" x14ac:dyDescent="0.2">
      <c r="A463" s="45"/>
      <c r="B463" s="46"/>
      <c r="C463" s="35"/>
      <c r="D463" s="45"/>
      <c r="E463" s="47"/>
      <c r="G463" s="155"/>
    </row>
    <row r="464" spans="1:7" ht="15" customHeight="1" x14ac:dyDescent="0.2">
      <c r="A464" s="24" t="s">
        <v>7</v>
      </c>
      <c r="B464" s="24" t="s">
        <v>8</v>
      </c>
      <c r="C464" s="24" t="s">
        <v>9</v>
      </c>
      <c r="D464" s="48" t="s">
        <v>10</v>
      </c>
      <c r="E464" s="24" t="s">
        <v>11</v>
      </c>
      <c r="G464" s="155"/>
    </row>
    <row r="465" spans="1:7" ht="15" customHeight="1" x14ac:dyDescent="0.2">
      <c r="A465" s="173" t="s">
        <v>238</v>
      </c>
      <c r="B465" s="27">
        <v>30002000000</v>
      </c>
      <c r="C465" s="27">
        <v>4399</v>
      </c>
      <c r="D465" s="49" t="s">
        <v>30</v>
      </c>
      <c r="E465" s="59">
        <v>20000000</v>
      </c>
      <c r="G465" s="155"/>
    </row>
    <row r="466" spans="1:7" ht="15" customHeight="1" x14ac:dyDescent="0.2">
      <c r="A466" s="116"/>
      <c r="B466" s="51"/>
      <c r="C466" s="52" t="s">
        <v>13</v>
      </c>
      <c r="D466" s="53"/>
      <c r="E466" s="54">
        <f>SUM(E465:E465)</f>
        <v>20000000</v>
      </c>
      <c r="G466" s="155"/>
    </row>
    <row r="467" spans="1:7" ht="15" customHeight="1" x14ac:dyDescent="0.2">
      <c r="G467" s="155"/>
    </row>
    <row r="468" spans="1:7" ht="15" customHeight="1" x14ac:dyDescent="0.2">
      <c r="G468" s="155"/>
    </row>
    <row r="469" spans="1:7" ht="15" customHeight="1" x14ac:dyDescent="0.2">
      <c r="G469" s="155"/>
    </row>
    <row r="470" spans="1:7" ht="15" customHeight="1" x14ac:dyDescent="0.25">
      <c r="A470" s="34" t="s">
        <v>14</v>
      </c>
      <c r="B470" s="35"/>
      <c r="C470" s="35"/>
      <c r="D470" s="35"/>
      <c r="E470" s="35"/>
      <c r="G470" s="155"/>
    </row>
    <row r="471" spans="1:7" ht="15" customHeight="1" x14ac:dyDescent="0.2">
      <c r="A471" s="61" t="s">
        <v>5</v>
      </c>
      <c r="B471" s="35"/>
      <c r="C471" s="35"/>
      <c r="D471" s="35"/>
      <c r="E471" s="36" t="s">
        <v>6</v>
      </c>
      <c r="G471" s="155"/>
    </row>
    <row r="472" spans="1:7" ht="15" customHeight="1" x14ac:dyDescent="0.25">
      <c r="A472" s="34"/>
      <c r="B472" s="45"/>
      <c r="C472" s="35"/>
      <c r="D472" s="35"/>
      <c r="E472" s="62"/>
      <c r="G472" s="155"/>
    </row>
    <row r="473" spans="1:7" ht="15" customHeight="1" x14ac:dyDescent="0.2">
      <c r="A473" s="24" t="s">
        <v>7</v>
      </c>
      <c r="B473" s="24" t="s">
        <v>8</v>
      </c>
      <c r="C473" s="24" t="s">
        <v>9</v>
      </c>
      <c r="D473" s="178" t="s">
        <v>10</v>
      </c>
      <c r="E473" s="24" t="s">
        <v>11</v>
      </c>
      <c r="G473" s="155"/>
    </row>
    <row r="474" spans="1:7" ht="15" customHeight="1" x14ac:dyDescent="0.2">
      <c r="A474" s="50">
        <v>1</v>
      </c>
      <c r="B474" s="71">
        <v>30102000000</v>
      </c>
      <c r="C474" s="120">
        <v>6409</v>
      </c>
      <c r="D474" s="28" t="s">
        <v>111</v>
      </c>
      <c r="E474" s="66">
        <v>7580000</v>
      </c>
      <c r="G474" s="155"/>
    </row>
    <row r="475" spans="1:7" ht="15" customHeight="1" x14ac:dyDescent="0.2">
      <c r="A475" s="50"/>
      <c r="B475" s="71">
        <v>20000000000</v>
      </c>
      <c r="C475" s="120">
        <v>6409</v>
      </c>
      <c r="D475" s="65" t="s">
        <v>33</v>
      </c>
      <c r="E475" s="66">
        <v>12577716.529999999</v>
      </c>
      <c r="G475" s="155"/>
    </row>
    <row r="476" spans="1:7" ht="15" customHeight="1" x14ac:dyDescent="0.2">
      <c r="A476" s="179"/>
      <c r="B476" s="177"/>
      <c r="C476" s="52" t="s">
        <v>13</v>
      </c>
      <c r="D476" s="67"/>
      <c r="E476" s="68">
        <f>SUM(E474:E475)</f>
        <v>20157716.530000001</v>
      </c>
      <c r="G476" s="155"/>
    </row>
    <row r="477" spans="1:7" ht="15" customHeight="1" x14ac:dyDescent="0.2">
      <c r="A477" s="44"/>
      <c r="B477" s="44"/>
      <c r="C477" s="44"/>
      <c r="D477" s="44"/>
      <c r="E477" s="44"/>
      <c r="G477" s="155"/>
    </row>
    <row r="478" spans="1:7" ht="15" customHeight="1" x14ac:dyDescent="0.25">
      <c r="A478" s="4" t="s">
        <v>14</v>
      </c>
      <c r="B478" s="5"/>
      <c r="C478" s="5"/>
      <c r="D478" s="5"/>
      <c r="E478" s="5"/>
      <c r="G478" s="155"/>
    </row>
    <row r="479" spans="1:7" ht="15" customHeight="1" x14ac:dyDescent="0.2">
      <c r="A479" s="61" t="s">
        <v>138</v>
      </c>
      <c r="B479" s="35"/>
      <c r="C479" s="35"/>
      <c r="D479" s="35"/>
      <c r="E479" s="36" t="s">
        <v>139</v>
      </c>
      <c r="G479" s="155"/>
    </row>
    <row r="480" spans="1:7" ht="15" customHeight="1" x14ac:dyDescent="0.25">
      <c r="A480" s="4"/>
      <c r="B480" s="141"/>
      <c r="C480" s="5"/>
      <c r="D480" s="5"/>
      <c r="E480" s="8"/>
      <c r="G480" s="155"/>
    </row>
    <row r="481" spans="1:7" ht="15" customHeight="1" x14ac:dyDescent="0.2">
      <c r="A481" s="9" t="s">
        <v>7</v>
      </c>
      <c r="B481" s="9" t="s">
        <v>8</v>
      </c>
      <c r="C481" s="9" t="s">
        <v>9</v>
      </c>
      <c r="D481" s="10" t="s">
        <v>10</v>
      </c>
      <c r="E481" s="24" t="s">
        <v>11</v>
      </c>
      <c r="G481" s="155"/>
    </row>
    <row r="482" spans="1:7" ht="15" customHeight="1" x14ac:dyDescent="0.2">
      <c r="A482" s="166">
        <v>25</v>
      </c>
      <c r="B482" s="27">
        <v>60005100305</v>
      </c>
      <c r="C482" s="27">
        <v>3522</v>
      </c>
      <c r="D482" s="28" t="s">
        <v>100</v>
      </c>
      <c r="E482" s="83">
        <v>26497.3</v>
      </c>
      <c r="G482" s="155"/>
    </row>
    <row r="483" spans="1:7" ht="15" customHeight="1" x14ac:dyDescent="0.2">
      <c r="A483" s="166">
        <v>25</v>
      </c>
      <c r="B483" s="27">
        <v>60005100339</v>
      </c>
      <c r="C483" s="27">
        <v>3522</v>
      </c>
      <c r="D483" s="28" t="s">
        <v>100</v>
      </c>
      <c r="E483" s="83">
        <v>138249</v>
      </c>
      <c r="G483" s="155"/>
    </row>
    <row r="484" spans="1:7" ht="15" customHeight="1" x14ac:dyDescent="0.2">
      <c r="A484" s="166">
        <v>25</v>
      </c>
      <c r="B484" s="27">
        <v>60005100437</v>
      </c>
      <c r="C484" s="27">
        <v>3522</v>
      </c>
      <c r="D484" s="28" t="s">
        <v>100</v>
      </c>
      <c r="E484" s="83">
        <v>285</v>
      </c>
      <c r="G484" s="155"/>
    </row>
    <row r="485" spans="1:7" ht="15" customHeight="1" x14ac:dyDescent="0.2">
      <c r="A485" s="166">
        <v>25</v>
      </c>
      <c r="B485" s="27">
        <v>60005100438</v>
      </c>
      <c r="C485" s="27">
        <v>3522</v>
      </c>
      <c r="D485" s="28" t="s">
        <v>100</v>
      </c>
      <c r="E485" s="83">
        <v>124800</v>
      </c>
      <c r="G485" s="155"/>
    </row>
    <row r="486" spans="1:7" ht="15" customHeight="1" x14ac:dyDescent="0.2">
      <c r="A486" s="166">
        <v>25</v>
      </c>
      <c r="B486" s="27">
        <v>60005100344</v>
      </c>
      <c r="C486" s="27">
        <v>3522</v>
      </c>
      <c r="D486" s="28" t="s">
        <v>100</v>
      </c>
      <c r="E486" s="83">
        <v>4</v>
      </c>
      <c r="G486" s="155"/>
    </row>
    <row r="487" spans="1:7" ht="15" customHeight="1" x14ac:dyDescent="0.2">
      <c r="A487" s="166">
        <v>25</v>
      </c>
      <c r="B487" s="27">
        <v>60005100310</v>
      </c>
      <c r="C487" s="27">
        <v>3522</v>
      </c>
      <c r="D487" s="28" t="s">
        <v>100</v>
      </c>
      <c r="E487" s="83">
        <v>18</v>
      </c>
      <c r="G487" s="155"/>
    </row>
    <row r="488" spans="1:7" ht="15" customHeight="1" x14ac:dyDescent="0.2">
      <c r="A488" s="166">
        <v>25</v>
      </c>
      <c r="B488" s="27">
        <v>60005100340</v>
      </c>
      <c r="C488" s="27">
        <v>3522</v>
      </c>
      <c r="D488" s="28" t="s">
        <v>100</v>
      </c>
      <c r="E488" s="83">
        <v>1990</v>
      </c>
      <c r="G488" s="155"/>
    </row>
    <row r="489" spans="1:7" ht="15" customHeight="1" x14ac:dyDescent="0.2">
      <c r="A489" s="166">
        <v>25</v>
      </c>
      <c r="B489" s="27">
        <v>60005100543</v>
      </c>
      <c r="C489" s="27">
        <v>3522</v>
      </c>
      <c r="D489" s="28" t="s">
        <v>100</v>
      </c>
      <c r="E489" s="41">
        <v>593</v>
      </c>
      <c r="G489" s="155"/>
    </row>
    <row r="490" spans="1:7" ht="15" customHeight="1" x14ac:dyDescent="0.2">
      <c r="A490" s="166">
        <v>25</v>
      </c>
      <c r="B490" s="27">
        <v>60005100576</v>
      </c>
      <c r="C490" s="27">
        <v>3522</v>
      </c>
      <c r="D490" s="28" t="s">
        <v>100</v>
      </c>
      <c r="E490" s="41">
        <v>203967</v>
      </c>
      <c r="G490" s="155"/>
    </row>
    <row r="491" spans="1:7" ht="15" customHeight="1" x14ac:dyDescent="0.2">
      <c r="A491" s="166">
        <v>25</v>
      </c>
      <c r="B491" s="27">
        <v>60005100577</v>
      </c>
      <c r="C491" s="27">
        <v>3522</v>
      </c>
      <c r="D491" s="28" t="s">
        <v>100</v>
      </c>
      <c r="E491" s="41">
        <v>133997</v>
      </c>
      <c r="G491" s="155"/>
    </row>
    <row r="492" spans="1:7" ht="15" customHeight="1" x14ac:dyDescent="0.2">
      <c r="A492" s="166">
        <v>25</v>
      </c>
      <c r="B492" s="27">
        <v>60005100578</v>
      </c>
      <c r="C492" s="27">
        <v>3522</v>
      </c>
      <c r="D492" s="28" t="s">
        <v>100</v>
      </c>
      <c r="E492" s="41">
        <v>197000</v>
      </c>
      <c r="G492" s="155"/>
    </row>
    <row r="493" spans="1:7" ht="15" customHeight="1" x14ac:dyDescent="0.2">
      <c r="A493" s="166">
        <v>25</v>
      </c>
      <c r="B493" s="27">
        <v>60005100579</v>
      </c>
      <c r="C493" s="27">
        <v>3522</v>
      </c>
      <c r="D493" s="28" t="s">
        <v>100</v>
      </c>
      <c r="E493" s="41">
        <v>532000</v>
      </c>
      <c r="G493" s="155"/>
    </row>
    <row r="494" spans="1:7" ht="15" customHeight="1" x14ac:dyDescent="0.2">
      <c r="A494" s="166">
        <v>25</v>
      </c>
      <c r="B494" s="27">
        <v>60005100072</v>
      </c>
      <c r="C494" s="27">
        <v>3522</v>
      </c>
      <c r="D494" s="28" t="s">
        <v>100</v>
      </c>
      <c r="E494" s="41">
        <v>10</v>
      </c>
      <c r="G494" s="155"/>
    </row>
    <row r="495" spans="1:7" ht="15" customHeight="1" x14ac:dyDescent="0.2">
      <c r="A495" s="166">
        <v>25</v>
      </c>
      <c r="B495" s="27">
        <v>60005100304</v>
      </c>
      <c r="C495" s="27">
        <v>3522</v>
      </c>
      <c r="D495" s="28" t="s">
        <v>100</v>
      </c>
      <c r="E495" s="41">
        <v>1449</v>
      </c>
      <c r="G495" s="155"/>
    </row>
    <row r="496" spans="1:7" ht="15" customHeight="1" x14ac:dyDescent="0.2">
      <c r="A496" s="166">
        <v>25</v>
      </c>
      <c r="B496" s="27">
        <v>60005100306</v>
      </c>
      <c r="C496" s="27">
        <v>3522</v>
      </c>
      <c r="D496" s="28" t="s">
        <v>100</v>
      </c>
      <c r="E496" s="41">
        <v>852</v>
      </c>
      <c r="G496" s="155"/>
    </row>
    <row r="497" spans="1:7" ht="15" customHeight="1" x14ac:dyDescent="0.2">
      <c r="A497" s="166">
        <v>25</v>
      </c>
      <c r="B497" s="27">
        <v>60005100307</v>
      </c>
      <c r="C497" s="27">
        <v>3522</v>
      </c>
      <c r="D497" s="28" t="s">
        <v>100</v>
      </c>
      <c r="E497" s="41">
        <v>71218</v>
      </c>
      <c r="G497" s="155"/>
    </row>
    <row r="498" spans="1:7" ht="15" customHeight="1" x14ac:dyDescent="0.2">
      <c r="A498" s="166">
        <v>25</v>
      </c>
      <c r="B498" s="27">
        <v>60005100308</v>
      </c>
      <c r="C498" s="27">
        <v>3522</v>
      </c>
      <c r="D498" s="28" t="s">
        <v>100</v>
      </c>
      <c r="E498" s="41">
        <v>16</v>
      </c>
      <c r="G498" s="155"/>
    </row>
    <row r="499" spans="1:7" ht="15" customHeight="1" x14ac:dyDescent="0.2">
      <c r="A499" s="166">
        <v>25</v>
      </c>
      <c r="B499" s="27">
        <v>60005100309</v>
      </c>
      <c r="C499" s="27">
        <v>3522</v>
      </c>
      <c r="D499" s="28" t="s">
        <v>100</v>
      </c>
      <c r="E499" s="41">
        <v>347</v>
      </c>
      <c r="G499" s="155"/>
    </row>
    <row r="500" spans="1:7" ht="15" customHeight="1" x14ac:dyDescent="0.2">
      <c r="A500" s="166">
        <v>25</v>
      </c>
      <c r="B500" s="27">
        <v>60005100311</v>
      </c>
      <c r="C500" s="27">
        <v>3522</v>
      </c>
      <c r="D500" s="28" t="s">
        <v>100</v>
      </c>
      <c r="E500" s="41">
        <v>756</v>
      </c>
      <c r="G500" s="155"/>
    </row>
    <row r="501" spans="1:7" ht="15" customHeight="1" x14ac:dyDescent="0.2">
      <c r="A501" s="166">
        <v>25</v>
      </c>
      <c r="B501" s="27">
        <v>60005100313</v>
      </c>
      <c r="C501" s="27">
        <v>3522</v>
      </c>
      <c r="D501" s="28" t="s">
        <v>100</v>
      </c>
      <c r="E501" s="41">
        <v>206876</v>
      </c>
      <c r="G501" s="155"/>
    </row>
    <row r="502" spans="1:7" ht="15" customHeight="1" x14ac:dyDescent="0.2">
      <c r="A502" s="50"/>
      <c r="B502" s="57"/>
      <c r="C502" s="18" t="s">
        <v>13</v>
      </c>
      <c r="D502" s="19"/>
      <c r="E502" s="68">
        <f>SUM(E482:E501)</f>
        <v>1640924.3</v>
      </c>
      <c r="G502" s="155"/>
    </row>
    <row r="503" spans="1:7" ht="15" customHeight="1" x14ac:dyDescent="0.2">
      <c r="A503" s="45"/>
      <c r="B503" s="44"/>
      <c r="C503" s="44"/>
      <c r="D503" s="44"/>
      <c r="E503" s="44"/>
      <c r="G503" s="155"/>
    </row>
    <row r="504" spans="1:7" ht="15" customHeight="1" x14ac:dyDescent="0.25">
      <c r="A504" s="34" t="s">
        <v>14</v>
      </c>
      <c r="B504" s="35"/>
      <c r="C504" s="35"/>
      <c r="D504" s="35"/>
      <c r="E504" s="35"/>
      <c r="G504" s="155"/>
    </row>
    <row r="505" spans="1:7" ht="15" customHeight="1" x14ac:dyDescent="0.2">
      <c r="A505" s="61" t="s">
        <v>138</v>
      </c>
      <c r="B505" s="35"/>
      <c r="C505" s="35"/>
      <c r="D505" s="35"/>
      <c r="E505" s="36" t="s">
        <v>139</v>
      </c>
      <c r="G505" s="155"/>
    </row>
    <row r="506" spans="1:7" ht="15" customHeight="1" x14ac:dyDescent="0.25">
      <c r="A506" s="34"/>
      <c r="B506" s="44"/>
      <c r="C506" s="44"/>
      <c r="D506" s="44"/>
      <c r="E506" s="62"/>
      <c r="G506" s="155"/>
    </row>
    <row r="507" spans="1:7" ht="15" customHeight="1" x14ac:dyDescent="0.2">
      <c r="A507" s="24" t="s">
        <v>7</v>
      </c>
      <c r="B507" s="24" t="s">
        <v>8</v>
      </c>
      <c r="C507" s="24" t="s">
        <v>9</v>
      </c>
      <c r="D507" s="63" t="s">
        <v>10</v>
      </c>
      <c r="E507" s="24" t="s">
        <v>11</v>
      </c>
      <c r="G507" s="155"/>
    </row>
    <row r="508" spans="1:7" ht="15" customHeight="1" x14ac:dyDescent="0.2">
      <c r="A508" s="50">
        <v>24</v>
      </c>
      <c r="B508" s="27">
        <v>60003100315</v>
      </c>
      <c r="C508" s="27">
        <v>3315</v>
      </c>
      <c r="D508" s="65" t="s">
        <v>33</v>
      </c>
      <c r="E508" s="59">
        <v>1200000</v>
      </c>
      <c r="G508" s="155"/>
    </row>
    <row r="509" spans="1:7" ht="15" customHeight="1" x14ac:dyDescent="0.2">
      <c r="A509" s="50"/>
      <c r="B509" s="116"/>
      <c r="C509" s="52" t="s">
        <v>13</v>
      </c>
      <c r="D509" s="67"/>
      <c r="E509" s="68">
        <f>SUM(E508:E508)</f>
        <v>1200000</v>
      </c>
      <c r="G509" s="155"/>
    </row>
    <row r="510" spans="1:7" ht="15" customHeight="1" x14ac:dyDescent="0.2">
      <c r="A510" s="44"/>
      <c r="B510" s="44"/>
      <c r="C510" s="44"/>
      <c r="D510" s="44"/>
      <c r="E510" s="44"/>
      <c r="G510" s="155"/>
    </row>
    <row r="511" spans="1:7" ht="15" customHeight="1" x14ac:dyDescent="0.25">
      <c r="A511" s="34" t="s">
        <v>14</v>
      </c>
      <c r="B511" s="35"/>
      <c r="C511" s="35"/>
      <c r="D511" s="35"/>
      <c r="E511" s="35"/>
      <c r="G511" s="155"/>
    </row>
    <row r="512" spans="1:7" ht="15" customHeight="1" x14ac:dyDescent="0.2">
      <c r="A512" s="61" t="s">
        <v>138</v>
      </c>
      <c r="B512" s="35"/>
      <c r="C512" s="35"/>
      <c r="D512" s="35"/>
      <c r="E512" s="36" t="s">
        <v>164</v>
      </c>
      <c r="G512" s="155"/>
    </row>
    <row r="513" spans="1:7" ht="15" customHeight="1" x14ac:dyDescent="0.25">
      <c r="A513" s="34"/>
      <c r="B513" s="44"/>
      <c r="C513" s="44"/>
      <c r="D513" s="44"/>
      <c r="E513" s="62"/>
      <c r="G513" s="155"/>
    </row>
    <row r="514" spans="1:7" ht="15" customHeight="1" x14ac:dyDescent="0.2">
      <c r="A514" s="24" t="s">
        <v>7</v>
      </c>
      <c r="B514" s="24" t="s">
        <v>8</v>
      </c>
      <c r="C514" s="24" t="s">
        <v>9</v>
      </c>
      <c r="D514" s="63" t="s">
        <v>10</v>
      </c>
      <c r="E514" s="24" t="s">
        <v>11</v>
      </c>
      <c r="G514" s="155"/>
    </row>
    <row r="515" spans="1:7" ht="15" customHeight="1" x14ac:dyDescent="0.2">
      <c r="A515" s="50">
        <v>24</v>
      </c>
      <c r="B515" s="27">
        <v>60003100025</v>
      </c>
      <c r="C515" s="27">
        <v>3315</v>
      </c>
      <c r="D515" s="28" t="s">
        <v>100</v>
      </c>
      <c r="E515" s="59">
        <v>2194440</v>
      </c>
      <c r="G515" s="155"/>
    </row>
    <row r="516" spans="1:7" ht="15" customHeight="1" x14ac:dyDescent="0.2">
      <c r="A516" s="50"/>
      <c r="B516" s="116"/>
      <c r="C516" s="52" t="s">
        <v>13</v>
      </c>
      <c r="D516" s="67"/>
      <c r="E516" s="68">
        <f>SUM(E515:E515)</f>
        <v>2194440</v>
      </c>
      <c r="G516" s="155"/>
    </row>
    <row r="517" spans="1:7" ht="15" customHeight="1" x14ac:dyDescent="0.2">
      <c r="A517" s="44"/>
      <c r="B517" s="44"/>
      <c r="C517" s="44"/>
      <c r="D517" s="44"/>
      <c r="E517" s="44"/>
      <c r="G517" s="155"/>
    </row>
    <row r="518" spans="1:7" ht="15" customHeight="1" x14ac:dyDescent="0.2">
      <c r="A518" s="44"/>
      <c r="B518" s="44"/>
      <c r="C518" s="44"/>
      <c r="D518" s="44"/>
      <c r="E518" s="44"/>
      <c r="G518" s="155"/>
    </row>
    <row r="519" spans="1:7" ht="15" customHeight="1" x14ac:dyDescent="0.2">
      <c r="A519" s="44"/>
      <c r="B519" s="44"/>
      <c r="C519" s="44"/>
      <c r="D519" s="44"/>
      <c r="E519" s="44"/>
      <c r="G519" s="155"/>
    </row>
    <row r="520" spans="1:7" ht="15" customHeight="1" x14ac:dyDescent="0.2">
      <c r="A520" s="44"/>
      <c r="B520" s="44"/>
      <c r="C520" s="44"/>
      <c r="D520" s="44"/>
      <c r="E520" s="44"/>
      <c r="G520" s="155"/>
    </row>
    <row r="521" spans="1:7" ht="15" customHeight="1" x14ac:dyDescent="0.2">
      <c r="A521" s="44"/>
      <c r="B521" s="44"/>
      <c r="C521" s="44"/>
      <c r="D521" s="44"/>
      <c r="E521" s="44"/>
      <c r="G521" s="155"/>
    </row>
    <row r="522" spans="1:7" ht="15" customHeight="1" x14ac:dyDescent="0.25">
      <c r="A522" s="34" t="s">
        <v>14</v>
      </c>
      <c r="B522" s="35"/>
      <c r="C522" s="35"/>
      <c r="D522" s="35"/>
      <c r="E522" s="35"/>
      <c r="G522" s="155"/>
    </row>
    <row r="523" spans="1:7" ht="15" customHeight="1" x14ac:dyDescent="0.2">
      <c r="A523" s="61" t="s">
        <v>138</v>
      </c>
      <c r="B523" s="35"/>
      <c r="C523" s="35"/>
      <c r="D523" s="35"/>
      <c r="E523" s="36" t="s">
        <v>139</v>
      </c>
      <c r="G523" s="155"/>
    </row>
    <row r="524" spans="1:7" ht="15" customHeight="1" x14ac:dyDescent="0.25">
      <c r="A524" s="34"/>
      <c r="B524" s="44"/>
      <c r="C524" s="44"/>
      <c r="D524" s="44"/>
      <c r="E524" s="62"/>
      <c r="G524" s="155"/>
    </row>
    <row r="525" spans="1:7" ht="15" customHeight="1" x14ac:dyDescent="0.2">
      <c r="A525" s="24" t="s">
        <v>7</v>
      </c>
      <c r="B525" s="24" t="s">
        <v>8</v>
      </c>
      <c r="C525" s="24" t="s">
        <v>9</v>
      </c>
      <c r="D525" s="63" t="s">
        <v>10</v>
      </c>
      <c r="E525" s="24" t="s">
        <v>11</v>
      </c>
      <c r="G525" s="155"/>
    </row>
    <row r="526" spans="1:7" ht="15" customHeight="1" x14ac:dyDescent="0.2">
      <c r="A526" s="50">
        <v>18</v>
      </c>
      <c r="B526" s="27">
        <v>60004100570</v>
      </c>
      <c r="C526" s="27">
        <v>2212</v>
      </c>
      <c r="D526" s="28" t="s">
        <v>100</v>
      </c>
      <c r="E526" s="59">
        <v>1427573.48</v>
      </c>
      <c r="G526" s="155"/>
    </row>
    <row r="527" spans="1:7" ht="15" customHeight="1" x14ac:dyDescent="0.2">
      <c r="A527" s="50">
        <v>18</v>
      </c>
      <c r="B527" s="27">
        <v>60004100569</v>
      </c>
      <c r="C527" s="27">
        <v>2212</v>
      </c>
      <c r="D527" s="28" t="s">
        <v>99</v>
      </c>
      <c r="E527" s="59">
        <v>290000</v>
      </c>
      <c r="G527" s="155"/>
    </row>
    <row r="528" spans="1:7" ht="15" customHeight="1" x14ac:dyDescent="0.2">
      <c r="A528" s="50">
        <v>18</v>
      </c>
      <c r="B528" s="27">
        <v>60004100567</v>
      </c>
      <c r="C528" s="27">
        <v>2212</v>
      </c>
      <c r="D528" s="28" t="s">
        <v>99</v>
      </c>
      <c r="E528" s="59">
        <v>629000</v>
      </c>
      <c r="G528" s="155"/>
    </row>
    <row r="529" spans="1:7" ht="15" customHeight="1" x14ac:dyDescent="0.2">
      <c r="A529" s="50">
        <v>18</v>
      </c>
      <c r="B529" s="27">
        <v>60004100459</v>
      </c>
      <c r="C529" s="27">
        <v>2212</v>
      </c>
      <c r="D529" s="28" t="s">
        <v>99</v>
      </c>
      <c r="E529" s="59">
        <v>1033390</v>
      </c>
    </row>
    <row r="530" spans="1:7" ht="15" customHeight="1" x14ac:dyDescent="0.2">
      <c r="A530" s="50"/>
      <c r="B530" s="116"/>
      <c r="C530" s="52" t="s">
        <v>13</v>
      </c>
      <c r="D530" s="67"/>
      <c r="E530" s="68">
        <f>SUM(E526:E529)</f>
        <v>3379963.48</v>
      </c>
      <c r="G530" s="60">
        <f>SUM(E509,E516,E530)</f>
        <v>6774403.4800000004</v>
      </c>
    </row>
    <row r="531" spans="1:7" ht="15" customHeight="1" x14ac:dyDescent="0.2">
      <c r="A531" s="44"/>
      <c r="B531" s="44"/>
      <c r="C531" s="44"/>
      <c r="D531" s="44"/>
      <c r="E531" s="44"/>
    </row>
    <row r="532" spans="1:7" ht="15" customHeight="1" x14ac:dyDescent="0.25">
      <c r="A532" s="34" t="s">
        <v>14</v>
      </c>
      <c r="B532" s="35"/>
      <c r="C532" s="35"/>
      <c r="D532" s="35"/>
      <c r="E532" s="35"/>
    </row>
    <row r="533" spans="1:7" ht="15" customHeight="1" x14ac:dyDescent="0.2">
      <c r="A533" s="61" t="s">
        <v>138</v>
      </c>
      <c r="B533" s="35"/>
      <c r="C533" s="35"/>
      <c r="D533" s="35"/>
      <c r="E533" s="36" t="s">
        <v>139</v>
      </c>
    </row>
    <row r="534" spans="1:7" ht="15" customHeight="1" x14ac:dyDescent="0.25">
      <c r="A534" s="34" t="s">
        <v>140</v>
      </c>
      <c r="B534" s="44"/>
      <c r="C534" s="44"/>
      <c r="D534" s="44"/>
      <c r="E534" s="62"/>
    </row>
    <row r="535" spans="1:7" ht="15" customHeight="1" x14ac:dyDescent="0.2">
      <c r="A535" s="24" t="s">
        <v>7</v>
      </c>
      <c r="B535" s="24" t="s">
        <v>8</v>
      </c>
      <c r="C535" s="24" t="s">
        <v>9</v>
      </c>
      <c r="D535" s="63" t="s">
        <v>10</v>
      </c>
      <c r="E535" s="24" t="s">
        <v>11</v>
      </c>
    </row>
    <row r="536" spans="1:7" ht="15" customHeight="1" x14ac:dyDescent="0.2">
      <c r="A536" s="50">
        <v>12</v>
      </c>
      <c r="B536" s="27">
        <v>60004100139</v>
      </c>
      <c r="C536" s="27">
        <v>2212</v>
      </c>
      <c r="D536" s="28" t="s">
        <v>100</v>
      </c>
      <c r="E536" s="59">
        <v>200000</v>
      </c>
    </row>
    <row r="537" spans="1:7" ht="15" customHeight="1" x14ac:dyDescent="0.2">
      <c r="A537" s="50">
        <v>12</v>
      </c>
      <c r="B537" s="27">
        <v>60004100533</v>
      </c>
      <c r="C537" s="27">
        <v>2212</v>
      </c>
      <c r="D537" s="28" t="s">
        <v>100</v>
      </c>
      <c r="E537" s="59">
        <v>630000</v>
      </c>
    </row>
    <row r="538" spans="1:7" ht="15" customHeight="1" x14ac:dyDescent="0.2">
      <c r="A538" s="50">
        <v>12</v>
      </c>
      <c r="B538" s="27">
        <v>60004100534</v>
      </c>
      <c r="C538" s="27">
        <v>2212</v>
      </c>
      <c r="D538" s="28" t="s">
        <v>100</v>
      </c>
      <c r="E538" s="59">
        <v>295076</v>
      </c>
    </row>
    <row r="539" spans="1:7" ht="15" customHeight="1" x14ac:dyDescent="0.2">
      <c r="A539" s="50">
        <v>12</v>
      </c>
      <c r="B539" s="27">
        <v>60004100536</v>
      </c>
      <c r="C539" s="27">
        <v>2212</v>
      </c>
      <c r="D539" s="28" t="s">
        <v>100</v>
      </c>
      <c r="E539" s="59">
        <v>370000</v>
      </c>
    </row>
    <row r="540" spans="1:7" ht="15" customHeight="1" x14ac:dyDescent="0.2">
      <c r="A540" s="50"/>
      <c r="B540" s="116"/>
      <c r="C540" s="52" t="s">
        <v>13</v>
      </c>
      <c r="D540" s="67"/>
      <c r="E540" s="68">
        <f>SUM(E536:E539)</f>
        <v>1495076</v>
      </c>
    </row>
    <row r="541" spans="1:7" ht="15" customHeight="1" x14ac:dyDescent="0.2">
      <c r="A541" s="44"/>
      <c r="B541" s="44"/>
      <c r="C541" s="44"/>
      <c r="D541" s="44"/>
      <c r="E541" s="44"/>
    </row>
    <row r="542" spans="1:7" ht="15" customHeight="1" x14ac:dyDescent="0.25">
      <c r="A542" s="34" t="s">
        <v>174</v>
      </c>
      <c r="B542" s="44"/>
      <c r="C542" s="44"/>
      <c r="D542" s="44"/>
      <c r="E542" s="62"/>
    </row>
    <row r="543" spans="1:7" ht="15" customHeight="1" x14ac:dyDescent="0.2">
      <c r="A543" s="24" t="s">
        <v>7</v>
      </c>
      <c r="B543" s="24" t="s">
        <v>8</v>
      </c>
      <c r="C543" s="24" t="s">
        <v>9</v>
      </c>
      <c r="D543" s="63" t="s">
        <v>10</v>
      </c>
      <c r="E543" s="24" t="s">
        <v>11</v>
      </c>
    </row>
    <row r="544" spans="1:7" ht="15" customHeight="1" x14ac:dyDescent="0.2">
      <c r="A544" s="50">
        <v>10</v>
      </c>
      <c r="B544" s="27">
        <v>60001100354</v>
      </c>
      <c r="C544" s="27">
        <v>3121</v>
      </c>
      <c r="D544" s="28" t="s">
        <v>100</v>
      </c>
      <c r="E544" s="59">
        <v>119000</v>
      </c>
    </row>
    <row r="545" spans="1:7" ht="15" customHeight="1" x14ac:dyDescent="0.2">
      <c r="A545" s="50">
        <v>10</v>
      </c>
      <c r="B545" s="27">
        <v>60001100594</v>
      </c>
      <c r="C545" s="27">
        <v>3149</v>
      </c>
      <c r="D545" s="28" t="s">
        <v>100</v>
      </c>
      <c r="E545" s="59">
        <v>320000</v>
      </c>
      <c r="G545" s="155"/>
    </row>
    <row r="546" spans="1:7" ht="15" customHeight="1" x14ac:dyDescent="0.2">
      <c r="A546" s="50">
        <v>10</v>
      </c>
      <c r="B546" s="27">
        <v>60001100625</v>
      </c>
      <c r="C546" s="27">
        <v>3114</v>
      </c>
      <c r="D546" s="28" t="s">
        <v>100</v>
      </c>
      <c r="E546" s="59">
        <v>236739.89</v>
      </c>
      <c r="G546" s="155"/>
    </row>
    <row r="547" spans="1:7" ht="15" customHeight="1" x14ac:dyDescent="0.2">
      <c r="A547" s="50">
        <v>10</v>
      </c>
      <c r="B547" s="27">
        <v>60001100626</v>
      </c>
      <c r="C547" s="27">
        <v>3122</v>
      </c>
      <c r="D547" s="28" t="s">
        <v>100</v>
      </c>
      <c r="E547" s="59">
        <v>89991.99</v>
      </c>
      <c r="G547" s="155"/>
    </row>
    <row r="548" spans="1:7" ht="15" customHeight="1" x14ac:dyDescent="0.2">
      <c r="A548" s="50"/>
      <c r="B548" s="116"/>
      <c r="C548" s="52" t="s">
        <v>13</v>
      </c>
      <c r="D548" s="67"/>
      <c r="E548" s="68">
        <f>SUM(E544:E547)</f>
        <v>765731.88</v>
      </c>
      <c r="G548" s="155"/>
    </row>
    <row r="549" spans="1:7" ht="15" customHeight="1" x14ac:dyDescent="0.2">
      <c r="A549" s="44"/>
      <c r="B549" s="44"/>
      <c r="C549" s="44"/>
      <c r="D549" s="44"/>
      <c r="E549" s="44"/>
      <c r="G549" s="155"/>
    </row>
    <row r="550" spans="1:7" ht="15" customHeight="1" x14ac:dyDescent="0.25">
      <c r="A550" s="34" t="s">
        <v>240</v>
      </c>
      <c r="B550" s="44"/>
      <c r="C550" s="44"/>
      <c r="D550" s="44"/>
      <c r="E550" s="62"/>
      <c r="G550" s="155"/>
    </row>
    <row r="551" spans="1:7" ht="15" customHeight="1" x14ac:dyDescent="0.2">
      <c r="A551" s="24" t="s">
        <v>7</v>
      </c>
      <c r="B551" s="24" t="s">
        <v>8</v>
      </c>
      <c r="C551" s="24" t="s">
        <v>9</v>
      </c>
      <c r="D551" s="63" t="s">
        <v>10</v>
      </c>
      <c r="E551" s="24" t="s">
        <v>11</v>
      </c>
      <c r="G551" s="155"/>
    </row>
    <row r="552" spans="1:7" ht="15" customHeight="1" x14ac:dyDescent="0.2">
      <c r="A552" s="50">
        <v>13</v>
      </c>
      <c r="B552" s="27">
        <v>60003100422</v>
      </c>
      <c r="C552" s="27">
        <v>3315</v>
      </c>
      <c r="D552" s="28" t="s">
        <v>100</v>
      </c>
      <c r="E552" s="59">
        <v>3000000</v>
      </c>
      <c r="G552" s="155"/>
    </row>
    <row r="553" spans="1:7" ht="15" customHeight="1" x14ac:dyDescent="0.2">
      <c r="A553" s="50">
        <v>13</v>
      </c>
      <c r="B553" s="27">
        <v>60003100423</v>
      </c>
      <c r="C553" s="27">
        <v>3315</v>
      </c>
      <c r="D553" s="28" t="s">
        <v>100</v>
      </c>
      <c r="E553" s="59">
        <v>250000</v>
      </c>
      <c r="G553" s="155"/>
    </row>
    <row r="554" spans="1:7" ht="15" customHeight="1" x14ac:dyDescent="0.2">
      <c r="A554" s="50">
        <v>13</v>
      </c>
      <c r="B554" s="27">
        <v>60003100424</v>
      </c>
      <c r="C554" s="27">
        <v>3315</v>
      </c>
      <c r="D554" s="28" t="s">
        <v>100</v>
      </c>
      <c r="E554" s="59">
        <v>1050000</v>
      </c>
      <c r="G554" s="155"/>
    </row>
    <row r="555" spans="1:7" ht="15" customHeight="1" x14ac:dyDescent="0.2">
      <c r="A555" s="50">
        <v>13</v>
      </c>
      <c r="B555" s="27">
        <v>60003100428</v>
      </c>
      <c r="C555" s="27">
        <v>3315</v>
      </c>
      <c r="D555" s="28" t="s">
        <v>100</v>
      </c>
      <c r="E555" s="59">
        <v>190800</v>
      </c>
      <c r="G555" s="155"/>
    </row>
    <row r="556" spans="1:7" ht="15" customHeight="1" x14ac:dyDescent="0.2">
      <c r="A556" s="50"/>
      <c r="B556" s="116"/>
      <c r="C556" s="52" t="s">
        <v>13</v>
      </c>
      <c r="D556" s="67"/>
      <c r="E556" s="68">
        <f>SUM(E552:E555)</f>
        <v>4490800</v>
      </c>
      <c r="G556" s="155"/>
    </row>
    <row r="557" spans="1:7" ht="15" customHeight="1" x14ac:dyDescent="0.2">
      <c r="A557" s="44"/>
      <c r="B557" s="44"/>
      <c r="C557" s="44"/>
      <c r="D557" s="44"/>
      <c r="E557" s="44"/>
      <c r="G557" s="155"/>
    </row>
    <row r="558" spans="1:7" ht="15" customHeight="1" x14ac:dyDescent="0.25">
      <c r="A558" s="34" t="s">
        <v>241</v>
      </c>
      <c r="B558" s="44"/>
      <c r="C558" s="44"/>
      <c r="D558" s="44"/>
      <c r="E558" s="62"/>
      <c r="G558" s="155"/>
    </row>
    <row r="559" spans="1:7" ht="15" customHeight="1" x14ac:dyDescent="0.2">
      <c r="A559" s="24" t="s">
        <v>7</v>
      </c>
      <c r="B559" s="24" t="s">
        <v>8</v>
      </c>
      <c r="C559" s="24" t="s">
        <v>9</v>
      </c>
      <c r="D559" s="63" t="s">
        <v>10</v>
      </c>
      <c r="E559" s="24" t="s">
        <v>11</v>
      </c>
      <c r="G559" s="155"/>
    </row>
    <row r="560" spans="1:7" ht="15" customHeight="1" x14ac:dyDescent="0.2">
      <c r="A560" s="50">
        <v>11</v>
      </c>
      <c r="B560" s="27">
        <v>60002100257</v>
      </c>
      <c r="C560" s="27">
        <v>4357</v>
      </c>
      <c r="D560" s="28" t="s">
        <v>100</v>
      </c>
      <c r="E560" s="59">
        <v>451080</v>
      </c>
      <c r="G560" s="155"/>
    </row>
    <row r="561" spans="1:7" ht="15" customHeight="1" x14ac:dyDescent="0.2">
      <c r="A561" s="50">
        <v>11</v>
      </c>
      <c r="B561" s="27">
        <v>60002100261</v>
      </c>
      <c r="C561" s="27">
        <v>4357</v>
      </c>
      <c r="D561" s="180" t="s">
        <v>100</v>
      </c>
      <c r="E561" s="59">
        <v>244457</v>
      </c>
    </row>
    <row r="562" spans="1:7" ht="15" customHeight="1" x14ac:dyDescent="0.2">
      <c r="A562" s="50">
        <v>11</v>
      </c>
      <c r="B562" s="27">
        <v>60002100262</v>
      </c>
      <c r="C562" s="27">
        <v>4357</v>
      </c>
      <c r="D562" s="180" t="s">
        <v>100</v>
      </c>
      <c r="E562" s="59">
        <v>1600000</v>
      </c>
    </row>
    <row r="563" spans="1:7" ht="15" customHeight="1" x14ac:dyDescent="0.2">
      <c r="A563" s="50">
        <v>11</v>
      </c>
      <c r="B563" s="27">
        <v>60002100395</v>
      </c>
      <c r="C563" s="27">
        <v>4311</v>
      </c>
      <c r="D563" s="180" t="s">
        <v>100</v>
      </c>
      <c r="E563" s="59">
        <v>101373</v>
      </c>
    </row>
    <row r="564" spans="1:7" ht="15" customHeight="1" x14ac:dyDescent="0.2">
      <c r="A564" s="50">
        <v>11</v>
      </c>
      <c r="B564" s="27">
        <v>60002100396</v>
      </c>
      <c r="C564" s="27">
        <v>4357</v>
      </c>
      <c r="D564" s="180" t="s">
        <v>100</v>
      </c>
      <c r="E564" s="59">
        <v>138583.70000000001</v>
      </c>
    </row>
    <row r="565" spans="1:7" ht="15" customHeight="1" x14ac:dyDescent="0.2">
      <c r="A565" s="50">
        <v>11</v>
      </c>
      <c r="B565" s="27">
        <v>60002100408</v>
      </c>
      <c r="C565" s="27">
        <v>4357</v>
      </c>
      <c r="D565" s="180" t="s">
        <v>100</v>
      </c>
      <c r="E565" s="59">
        <v>1247309.3999999999</v>
      </c>
    </row>
    <row r="566" spans="1:7" ht="15" customHeight="1" x14ac:dyDescent="0.2">
      <c r="A566" s="50">
        <v>11</v>
      </c>
      <c r="B566" s="27">
        <v>60002100525</v>
      </c>
      <c r="C566" s="27">
        <v>4357</v>
      </c>
      <c r="D566" s="180" t="s">
        <v>100</v>
      </c>
      <c r="E566" s="59">
        <v>140000</v>
      </c>
    </row>
    <row r="567" spans="1:7" ht="15" customHeight="1" x14ac:dyDescent="0.2">
      <c r="A567" s="50">
        <v>11</v>
      </c>
      <c r="B567" s="27">
        <v>60002100529</v>
      </c>
      <c r="C567" s="27">
        <v>4357</v>
      </c>
      <c r="D567" s="180" t="s">
        <v>100</v>
      </c>
      <c r="E567" s="59">
        <v>46000</v>
      </c>
    </row>
    <row r="568" spans="1:7" ht="15" customHeight="1" x14ac:dyDescent="0.2">
      <c r="A568" s="50"/>
      <c r="B568" s="116"/>
      <c r="C568" s="52" t="s">
        <v>13</v>
      </c>
      <c r="D568" s="67"/>
      <c r="E568" s="68">
        <f>SUM(E560:E567)</f>
        <v>3968803.1</v>
      </c>
      <c r="G568" s="60">
        <f>SUM(E540,E548,E556,E568)</f>
        <v>10720410.98</v>
      </c>
    </row>
    <row r="569" spans="1:7" ht="15" customHeight="1" x14ac:dyDescent="0.2">
      <c r="G569" s="60">
        <f>SUM(E509,E516,E530)</f>
        <v>6774403.4800000004</v>
      </c>
    </row>
    <row r="570" spans="1:7" ht="15" customHeight="1" x14ac:dyDescent="0.2">
      <c r="G570" s="60">
        <f>SUM(G568:G569)</f>
        <v>17494814.460000001</v>
      </c>
    </row>
    <row r="571" spans="1:7" ht="15" customHeight="1" x14ac:dyDescent="0.25">
      <c r="A571" s="1"/>
      <c r="G571" s="60">
        <f>SUM(E412,E423,E433,E440,E452,E459,E466,E476,E502,E509,E516,E530,E540,E548,E556,E568)</f>
        <v>100728913.28999999</v>
      </c>
    </row>
    <row r="572" spans="1:7" ht="15" customHeight="1" x14ac:dyDescent="0.25">
      <c r="A572" s="1"/>
    </row>
    <row r="573" spans="1:7" ht="15" customHeight="1" x14ac:dyDescent="0.25">
      <c r="A573" s="1"/>
    </row>
    <row r="574" spans="1:7" ht="15" customHeight="1" x14ac:dyDescent="0.25">
      <c r="A574" s="1" t="s">
        <v>242</v>
      </c>
    </row>
    <row r="575" spans="1:7" ht="15" customHeight="1" x14ac:dyDescent="0.2">
      <c r="A575" s="256" t="s">
        <v>243</v>
      </c>
      <c r="B575" s="256"/>
      <c r="C575" s="256"/>
      <c r="D575" s="256"/>
      <c r="E575" s="256"/>
    </row>
    <row r="576" spans="1:7" ht="15" customHeight="1" x14ac:dyDescent="0.2">
      <c r="A576" s="256"/>
      <c r="B576" s="256"/>
      <c r="C576" s="256"/>
      <c r="D576" s="256"/>
      <c r="E576" s="256"/>
    </row>
    <row r="577" spans="1:7" ht="15" customHeight="1" x14ac:dyDescent="0.2">
      <c r="A577" s="256"/>
      <c r="B577" s="256"/>
      <c r="C577" s="256"/>
      <c r="D577" s="256"/>
      <c r="E577" s="256"/>
      <c r="G577" s="155"/>
    </row>
    <row r="578" spans="1:7" ht="15" customHeight="1" x14ac:dyDescent="0.2">
      <c r="A578" s="256" t="s">
        <v>244</v>
      </c>
      <c r="B578" s="256"/>
      <c r="C578" s="256"/>
      <c r="D578" s="256"/>
      <c r="E578" s="256"/>
      <c r="G578" s="155"/>
    </row>
    <row r="579" spans="1:7" ht="15" customHeight="1" x14ac:dyDescent="0.2">
      <c r="A579" s="256"/>
      <c r="B579" s="256"/>
      <c r="C579" s="256"/>
      <c r="D579" s="256"/>
      <c r="E579" s="256"/>
      <c r="G579" s="155"/>
    </row>
    <row r="580" spans="1:7" ht="15" customHeight="1" x14ac:dyDescent="0.2">
      <c r="A580" s="256"/>
      <c r="B580" s="256"/>
      <c r="C580" s="256"/>
      <c r="D580" s="256"/>
      <c r="E580" s="256"/>
      <c r="G580" s="155"/>
    </row>
    <row r="581" spans="1:7" ht="15" customHeight="1" x14ac:dyDescent="0.2">
      <c r="A581" s="256"/>
      <c r="B581" s="256"/>
      <c r="C581" s="256"/>
      <c r="D581" s="256"/>
      <c r="E581" s="256"/>
      <c r="G581" s="155"/>
    </row>
    <row r="582" spans="1:7" ht="15" customHeight="1" x14ac:dyDescent="0.2">
      <c r="A582" s="256"/>
      <c r="B582" s="256"/>
      <c r="C582" s="256"/>
      <c r="D582" s="256"/>
      <c r="E582" s="256"/>
      <c r="G582" s="155"/>
    </row>
    <row r="583" spans="1:7" ht="15" customHeight="1" x14ac:dyDescent="0.2">
      <c r="A583" s="256"/>
      <c r="B583" s="256"/>
      <c r="C583" s="256"/>
      <c r="D583" s="256"/>
      <c r="E583" s="256"/>
      <c r="G583" s="155"/>
    </row>
    <row r="584" spans="1:7" ht="15" customHeight="1" x14ac:dyDescent="0.25">
      <c r="A584" s="43"/>
      <c r="G584" s="155"/>
    </row>
    <row r="585" spans="1:7" ht="15" customHeight="1" x14ac:dyDescent="0.25">
      <c r="A585" s="4" t="s">
        <v>14</v>
      </c>
      <c r="B585" s="5"/>
      <c r="C585" s="5"/>
      <c r="D585" s="5"/>
      <c r="E585" s="5"/>
      <c r="G585" s="155"/>
    </row>
    <row r="586" spans="1:7" ht="15" customHeight="1" x14ac:dyDescent="0.2">
      <c r="A586" s="6" t="s">
        <v>5</v>
      </c>
      <c r="B586" s="5"/>
      <c r="C586" s="5"/>
      <c r="D586" s="5"/>
      <c r="E586" s="7" t="s">
        <v>6</v>
      </c>
      <c r="G586" s="155"/>
    </row>
    <row r="587" spans="1:7" ht="15" customHeight="1" x14ac:dyDescent="0.25">
      <c r="A587" s="4"/>
      <c r="B587" s="21"/>
      <c r="C587" s="5"/>
      <c r="D587" s="5"/>
      <c r="E587" s="8"/>
      <c r="G587" s="155"/>
    </row>
    <row r="588" spans="1:7" ht="15" customHeight="1" x14ac:dyDescent="0.2">
      <c r="A588" s="9" t="s">
        <v>7</v>
      </c>
      <c r="B588" s="9" t="s">
        <v>8</v>
      </c>
      <c r="C588" s="9" t="s">
        <v>9</v>
      </c>
      <c r="D588" s="88" t="s">
        <v>10</v>
      </c>
      <c r="E588" s="11" t="s">
        <v>11</v>
      </c>
      <c r="G588" s="155"/>
    </row>
    <row r="589" spans="1:7" ht="15" customHeight="1" x14ac:dyDescent="0.2">
      <c r="A589" s="37">
        <v>1</v>
      </c>
      <c r="B589" s="71">
        <v>30102000000</v>
      </c>
      <c r="C589" s="129">
        <v>6409</v>
      </c>
      <c r="D589" s="76" t="s">
        <v>111</v>
      </c>
      <c r="E589" s="127">
        <v>-7580000</v>
      </c>
      <c r="G589" s="155"/>
    </row>
    <row r="590" spans="1:7" ht="15" customHeight="1" x14ac:dyDescent="0.2">
      <c r="A590" s="128"/>
      <c r="B590" s="130"/>
      <c r="C590" s="18" t="s">
        <v>13</v>
      </c>
      <c r="D590" s="19"/>
      <c r="E590" s="20">
        <f>SUM(E589:E589)</f>
        <v>-7580000</v>
      </c>
      <c r="G590" s="155"/>
    </row>
    <row r="591" spans="1:7" ht="15" customHeight="1" x14ac:dyDescent="0.2">
      <c r="A591" s="91"/>
      <c r="B591" s="131"/>
      <c r="C591" s="74"/>
      <c r="D591" s="5"/>
      <c r="E591" s="75"/>
      <c r="G591" s="155"/>
    </row>
    <row r="592" spans="1:7" ht="15" customHeight="1" x14ac:dyDescent="0.25">
      <c r="A592" s="4" t="s">
        <v>14</v>
      </c>
      <c r="B592" s="5"/>
      <c r="C592" s="5"/>
      <c r="D592" s="5"/>
      <c r="E592" s="21"/>
      <c r="G592" s="155"/>
    </row>
    <row r="593" spans="1:7" ht="15" customHeight="1" x14ac:dyDescent="0.2">
      <c r="A593" s="61" t="s">
        <v>87</v>
      </c>
      <c r="B593" s="35"/>
      <c r="C593" s="35"/>
      <c r="D593" s="35"/>
      <c r="E593" s="36" t="s">
        <v>88</v>
      </c>
      <c r="G593" s="155"/>
    </row>
    <row r="594" spans="1:7" ht="15" customHeight="1" x14ac:dyDescent="0.2">
      <c r="A594" s="6"/>
      <c r="B594" s="21"/>
      <c r="C594" s="5"/>
      <c r="D594" s="5"/>
      <c r="E594" s="8"/>
      <c r="G594" s="155"/>
    </row>
    <row r="595" spans="1:7" ht="15" customHeight="1" x14ac:dyDescent="0.2">
      <c r="A595" s="9" t="s">
        <v>7</v>
      </c>
      <c r="B595" s="9" t="s">
        <v>8</v>
      </c>
      <c r="C595" s="9" t="s">
        <v>9</v>
      </c>
      <c r="D595" s="10" t="s">
        <v>10</v>
      </c>
      <c r="E595" s="11" t="s">
        <v>11</v>
      </c>
      <c r="G595" s="155"/>
    </row>
    <row r="596" spans="1:7" ht="15" customHeight="1" x14ac:dyDescent="0.2">
      <c r="A596" s="37">
        <v>1</v>
      </c>
      <c r="B596" s="71">
        <v>30102000000</v>
      </c>
      <c r="C596" s="14">
        <v>3419</v>
      </c>
      <c r="D596" s="76" t="s">
        <v>75</v>
      </c>
      <c r="E596" s="72">
        <v>80000</v>
      </c>
      <c r="G596" s="155"/>
    </row>
    <row r="597" spans="1:7" ht="15" customHeight="1" x14ac:dyDescent="0.2">
      <c r="A597" s="37">
        <v>1</v>
      </c>
      <c r="B597" s="71">
        <v>30101000000</v>
      </c>
      <c r="C597" s="57">
        <v>3419</v>
      </c>
      <c r="D597" s="76" t="s">
        <v>245</v>
      </c>
      <c r="E597" s="72">
        <v>2250000</v>
      </c>
      <c r="G597" s="155"/>
    </row>
    <row r="598" spans="1:7" ht="15" customHeight="1" x14ac:dyDescent="0.2">
      <c r="A598" s="37">
        <v>1</v>
      </c>
      <c r="B598" s="71">
        <v>30101000000</v>
      </c>
      <c r="C598" s="57">
        <v>3429</v>
      </c>
      <c r="D598" s="76" t="s">
        <v>245</v>
      </c>
      <c r="E598" s="72">
        <v>80000</v>
      </c>
      <c r="G598" s="155"/>
    </row>
    <row r="599" spans="1:7" ht="15" customHeight="1" x14ac:dyDescent="0.2">
      <c r="A599" s="55"/>
      <c r="B599" s="55"/>
      <c r="C599" s="18" t="s">
        <v>13</v>
      </c>
      <c r="D599" s="19"/>
      <c r="E599" s="20">
        <f>SUM(E596:E598)</f>
        <v>2410000</v>
      </c>
      <c r="G599" s="155"/>
    </row>
    <row r="600" spans="1:7" ht="15" customHeight="1" x14ac:dyDescent="0.2">
      <c r="G600" s="155"/>
    </row>
    <row r="601" spans="1:7" ht="15" customHeight="1" x14ac:dyDescent="0.25">
      <c r="A601" s="4" t="s">
        <v>14</v>
      </c>
      <c r="B601" s="5"/>
      <c r="C601" s="5"/>
      <c r="D601" s="5"/>
      <c r="E601" s="21"/>
      <c r="G601" s="155"/>
    </row>
    <row r="602" spans="1:7" ht="15" customHeight="1" x14ac:dyDescent="0.2">
      <c r="A602" s="61" t="s">
        <v>48</v>
      </c>
      <c r="B602" s="5"/>
      <c r="C602" s="5"/>
      <c r="D602" s="5"/>
      <c r="E602" s="7" t="s">
        <v>49</v>
      </c>
      <c r="G602" s="155"/>
    </row>
    <row r="603" spans="1:7" ht="15" customHeight="1" x14ac:dyDescent="0.2">
      <c r="A603" s="6"/>
      <c r="B603" s="21"/>
      <c r="C603" s="5"/>
      <c r="D603" s="5"/>
      <c r="E603" s="8"/>
      <c r="G603" s="155"/>
    </row>
    <row r="604" spans="1:7" ht="15" customHeight="1" x14ac:dyDescent="0.2">
      <c r="A604" s="9" t="s">
        <v>7</v>
      </c>
      <c r="B604" s="9" t="s">
        <v>8</v>
      </c>
      <c r="C604" s="9" t="s">
        <v>9</v>
      </c>
      <c r="D604" s="10" t="s">
        <v>10</v>
      </c>
      <c r="E604" s="11" t="s">
        <v>11</v>
      </c>
      <c r="G604" s="155"/>
    </row>
    <row r="605" spans="1:7" ht="15" customHeight="1" x14ac:dyDescent="0.2">
      <c r="A605" s="50">
        <v>1</v>
      </c>
      <c r="B605" s="71">
        <v>30102000000</v>
      </c>
      <c r="C605" s="39">
        <v>3319</v>
      </c>
      <c r="D605" s="76" t="s">
        <v>75</v>
      </c>
      <c r="E605" s="132">
        <v>70000</v>
      </c>
      <c r="G605" s="155"/>
    </row>
    <row r="606" spans="1:7" ht="15" customHeight="1" x14ac:dyDescent="0.2">
      <c r="A606" s="50">
        <v>1</v>
      </c>
      <c r="B606" s="71">
        <v>30101000000</v>
      </c>
      <c r="C606" s="39">
        <v>3319</v>
      </c>
      <c r="D606" s="76" t="s">
        <v>115</v>
      </c>
      <c r="E606" s="132">
        <v>70000</v>
      </c>
      <c r="G606" s="155"/>
    </row>
    <row r="607" spans="1:7" ht="15" customHeight="1" x14ac:dyDescent="0.2">
      <c r="A607" s="50">
        <v>1</v>
      </c>
      <c r="B607" s="71">
        <v>30101000000</v>
      </c>
      <c r="C607" s="39">
        <v>3315</v>
      </c>
      <c r="D607" s="76" t="s">
        <v>115</v>
      </c>
      <c r="E607" s="132">
        <v>100000</v>
      </c>
      <c r="G607" s="155"/>
    </row>
    <row r="608" spans="1:7" ht="15" customHeight="1" x14ac:dyDescent="0.2">
      <c r="A608" s="50">
        <v>1</v>
      </c>
      <c r="B608" s="27">
        <v>30100008163</v>
      </c>
      <c r="C608" s="39">
        <v>3319</v>
      </c>
      <c r="D608" s="133" t="s">
        <v>125</v>
      </c>
      <c r="E608" s="132">
        <v>150000</v>
      </c>
      <c r="G608" s="155"/>
    </row>
    <row r="609" spans="1:7" ht="15" customHeight="1" x14ac:dyDescent="0.2">
      <c r="A609" s="55"/>
      <c r="B609" s="55"/>
      <c r="C609" s="18" t="s">
        <v>13</v>
      </c>
      <c r="D609" s="19"/>
      <c r="E609" s="20">
        <f>SUM(E605:E608)</f>
        <v>390000</v>
      </c>
      <c r="G609" s="155"/>
    </row>
    <row r="610" spans="1:7" ht="15" customHeight="1" x14ac:dyDescent="0.2">
      <c r="G610" s="155"/>
    </row>
    <row r="611" spans="1:7" ht="15" customHeight="1" x14ac:dyDescent="0.25">
      <c r="A611" s="4" t="s">
        <v>14</v>
      </c>
      <c r="B611" s="5"/>
      <c r="C611" s="5"/>
      <c r="D611" s="5"/>
      <c r="E611" s="21"/>
      <c r="G611" s="155"/>
    </row>
    <row r="612" spans="1:7" ht="15" customHeight="1" x14ac:dyDescent="0.2">
      <c r="A612" s="6" t="s">
        <v>130</v>
      </c>
      <c r="B612" s="5"/>
      <c r="C612" s="5"/>
      <c r="D612" s="5"/>
      <c r="E612" s="7" t="s">
        <v>131</v>
      </c>
      <c r="G612" s="155"/>
    </row>
    <row r="613" spans="1:7" ht="15" customHeight="1" x14ac:dyDescent="0.2">
      <c r="A613" s="6"/>
      <c r="B613" s="21"/>
      <c r="C613" s="5"/>
      <c r="D613" s="5"/>
      <c r="E613" s="8"/>
      <c r="G613" s="155"/>
    </row>
    <row r="614" spans="1:7" ht="15" customHeight="1" x14ac:dyDescent="0.2">
      <c r="A614" s="9" t="s">
        <v>7</v>
      </c>
      <c r="B614" s="9" t="s">
        <v>8</v>
      </c>
      <c r="C614" s="9" t="s">
        <v>9</v>
      </c>
      <c r="D614" s="10" t="s">
        <v>10</v>
      </c>
      <c r="E614" s="11" t="s">
        <v>11</v>
      </c>
      <c r="G614" s="155"/>
    </row>
    <row r="615" spans="1:7" ht="15" customHeight="1" x14ac:dyDescent="0.2">
      <c r="A615" s="37">
        <v>1</v>
      </c>
      <c r="B615" s="71">
        <v>30101000000</v>
      </c>
      <c r="C615" s="14">
        <v>2143</v>
      </c>
      <c r="D615" s="76" t="s">
        <v>245</v>
      </c>
      <c r="E615" s="72">
        <v>300000</v>
      </c>
      <c r="G615" s="155"/>
    </row>
    <row r="616" spans="1:7" ht="15" customHeight="1" x14ac:dyDescent="0.2">
      <c r="A616" s="55"/>
      <c r="B616" s="55"/>
      <c r="C616" s="18" t="s">
        <v>13</v>
      </c>
      <c r="D616" s="19"/>
      <c r="E616" s="20">
        <f>SUM(E615:E615)</f>
        <v>300000</v>
      </c>
      <c r="G616" s="155"/>
    </row>
    <row r="617" spans="1:7" ht="15" customHeight="1" x14ac:dyDescent="0.2">
      <c r="G617" s="155"/>
    </row>
    <row r="618" spans="1:7" ht="15" customHeight="1" x14ac:dyDescent="0.25">
      <c r="A618" s="4" t="s">
        <v>14</v>
      </c>
      <c r="B618" s="5"/>
      <c r="C618" s="5"/>
      <c r="D618" s="5"/>
      <c r="E618" s="21"/>
      <c r="G618" s="155"/>
    </row>
    <row r="619" spans="1:7" ht="15" customHeight="1" x14ac:dyDescent="0.2">
      <c r="A619" s="61" t="s">
        <v>233</v>
      </c>
      <c r="B619" s="35"/>
      <c r="C619" s="35"/>
      <c r="D619" s="35"/>
      <c r="E619" s="36" t="s">
        <v>234</v>
      </c>
      <c r="G619" s="155"/>
    </row>
    <row r="620" spans="1:7" ht="15" customHeight="1" x14ac:dyDescent="0.2">
      <c r="A620" s="6"/>
      <c r="B620" s="21"/>
      <c r="C620" s="5"/>
      <c r="D620" s="5"/>
      <c r="E620" s="8"/>
      <c r="G620" s="155"/>
    </row>
    <row r="621" spans="1:7" ht="15" customHeight="1" x14ac:dyDescent="0.2">
      <c r="A621" s="9" t="s">
        <v>7</v>
      </c>
      <c r="B621" s="9" t="s">
        <v>8</v>
      </c>
      <c r="C621" s="9" t="s">
        <v>9</v>
      </c>
      <c r="D621" s="10" t="s">
        <v>10</v>
      </c>
      <c r="E621" s="11" t="s">
        <v>11</v>
      </c>
      <c r="G621" s="155"/>
    </row>
    <row r="622" spans="1:7" ht="15" customHeight="1" x14ac:dyDescent="0.2">
      <c r="A622" s="37">
        <v>1</v>
      </c>
      <c r="B622" s="71">
        <v>30100008007</v>
      </c>
      <c r="C622" s="14">
        <v>3636</v>
      </c>
      <c r="D622" s="28" t="s">
        <v>149</v>
      </c>
      <c r="E622" s="132">
        <v>3000000</v>
      </c>
      <c r="G622" s="155"/>
    </row>
    <row r="623" spans="1:7" ht="15" customHeight="1" x14ac:dyDescent="0.2">
      <c r="A623" s="55"/>
      <c r="B623" s="55"/>
      <c r="C623" s="18" t="s">
        <v>13</v>
      </c>
      <c r="D623" s="19"/>
      <c r="E623" s="68">
        <f>SUM(E622:E622)</f>
        <v>3000000</v>
      </c>
      <c r="G623" s="155"/>
    </row>
    <row r="624" spans="1:7" ht="15" customHeight="1" x14ac:dyDescent="0.2">
      <c r="G624" s="155"/>
    </row>
    <row r="625" spans="1:7" ht="15" customHeight="1" x14ac:dyDescent="0.2"/>
    <row r="626" spans="1:7" ht="15" customHeight="1" x14ac:dyDescent="0.25">
      <c r="A626" s="34" t="s">
        <v>14</v>
      </c>
      <c r="B626" s="35"/>
      <c r="C626" s="35"/>
    </row>
    <row r="627" spans="1:7" ht="15" customHeight="1" x14ac:dyDescent="0.2">
      <c r="A627" s="6" t="s">
        <v>21</v>
      </c>
      <c r="B627" s="5"/>
      <c r="C627" s="5"/>
      <c r="D627" s="5"/>
      <c r="E627" s="7" t="s">
        <v>22</v>
      </c>
    </row>
    <row r="628" spans="1:7" ht="15" customHeight="1" x14ac:dyDescent="0.2">
      <c r="A628" s="45"/>
      <c r="B628" s="46"/>
      <c r="C628" s="35"/>
      <c r="D628" s="44"/>
      <c r="E628" s="47"/>
    </row>
    <row r="629" spans="1:7" ht="15" customHeight="1" x14ac:dyDescent="0.2">
      <c r="A629" s="24" t="s">
        <v>7</v>
      </c>
      <c r="B629" s="24" t="s">
        <v>8</v>
      </c>
      <c r="C629" s="24" t="s">
        <v>9</v>
      </c>
      <c r="D629" s="48" t="s">
        <v>10</v>
      </c>
      <c r="E629" s="11" t="s">
        <v>11</v>
      </c>
    </row>
    <row r="630" spans="1:7" ht="15" customHeight="1" x14ac:dyDescent="0.2">
      <c r="A630" s="50">
        <v>1</v>
      </c>
      <c r="B630" s="71">
        <v>30101000000</v>
      </c>
      <c r="C630" s="39">
        <v>2143</v>
      </c>
      <c r="D630" s="28" t="s">
        <v>115</v>
      </c>
      <c r="E630" s="41">
        <v>800000</v>
      </c>
    </row>
    <row r="631" spans="1:7" ht="15" customHeight="1" x14ac:dyDescent="0.2">
      <c r="A631" s="50">
        <v>1</v>
      </c>
      <c r="B631" s="71">
        <v>30101000000</v>
      </c>
      <c r="C631" s="39">
        <v>3791</v>
      </c>
      <c r="D631" s="28" t="s">
        <v>115</v>
      </c>
      <c r="E631" s="41">
        <v>80000</v>
      </c>
    </row>
    <row r="632" spans="1:7" ht="15" customHeight="1" x14ac:dyDescent="0.2">
      <c r="A632" s="50">
        <v>1</v>
      </c>
      <c r="B632" s="71">
        <v>30101000000</v>
      </c>
      <c r="C632" s="39">
        <v>3713</v>
      </c>
      <c r="D632" s="28" t="s">
        <v>115</v>
      </c>
      <c r="E632" s="41">
        <v>600000</v>
      </c>
    </row>
    <row r="633" spans="1:7" ht="15" customHeight="1" x14ac:dyDescent="0.2">
      <c r="A633" s="50"/>
      <c r="B633" s="51"/>
      <c r="C633" s="52" t="s">
        <v>13</v>
      </c>
      <c r="D633" s="53"/>
      <c r="E633" s="54">
        <f>SUM(E630:E632)</f>
        <v>1480000</v>
      </c>
      <c r="G633" s="60">
        <f>SUM(E599,E609,E616,E623,E633)</f>
        <v>7580000</v>
      </c>
    </row>
    <row r="634" spans="1:7" ht="15" customHeight="1" x14ac:dyDescent="0.2"/>
    <row r="635" spans="1:7" ht="15" customHeight="1" x14ac:dyDescent="0.2"/>
    <row r="636" spans="1:7" ht="15" customHeight="1" x14ac:dyDescent="0.25">
      <c r="A636" s="1" t="s">
        <v>246</v>
      </c>
    </row>
    <row r="637" spans="1:7" ht="15" customHeight="1" x14ac:dyDescent="0.2">
      <c r="A637" s="257" t="s">
        <v>102</v>
      </c>
      <c r="B637" s="257"/>
      <c r="C637" s="257"/>
      <c r="D637" s="257"/>
      <c r="E637" s="257"/>
    </row>
    <row r="638" spans="1:7" ht="15" customHeight="1" x14ac:dyDescent="0.2">
      <c r="A638" s="257"/>
      <c r="B638" s="257"/>
      <c r="C638" s="257"/>
      <c r="D638" s="257"/>
      <c r="E638" s="257"/>
    </row>
    <row r="639" spans="1:7" ht="15" customHeight="1" x14ac:dyDescent="0.2">
      <c r="A639" s="254" t="s">
        <v>247</v>
      </c>
      <c r="B639" s="254"/>
      <c r="C639" s="254"/>
      <c r="D639" s="254"/>
      <c r="E639" s="254"/>
    </row>
    <row r="640" spans="1:7" ht="15" customHeight="1" x14ac:dyDescent="0.2">
      <c r="A640" s="254"/>
      <c r="B640" s="254"/>
      <c r="C640" s="254"/>
      <c r="D640" s="254"/>
      <c r="E640" s="254"/>
    </row>
    <row r="641" spans="1:7" ht="15" customHeight="1" x14ac:dyDescent="0.2">
      <c r="A641" s="254"/>
      <c r="B641" s="254"/>
      <c r="C641" s="254"/>
      <c r="D641" s="254"/>
      <c r="E641" s="254"/>
      <c r="G641" s="155"/>
    </row>
    <row r="642" spans="1:7" ht="15" customHeight="1" x14ac:dyDescent="0.2">
      <c r="A642" s="254"/>
      <c r="B642" s="254"/>
      <c r="C642" s="254"/>
      <c r="D642" s="254"/>
      <c r="E642" s="254"/>
      <c r="G642" s="155"/>
    </row>
    <row r="643" spans="1:7" ht="15" customHeight="1" x14ac:dyDescent="0.2">
      <c r="A643" s="254"/>
      <c r="B643" s="254"/>
      <c r="C643" s="254"/>
      <c r="D643" s="254"/>
      <c r="E643" s="254"/>
      <c r="G643" s="155"/>
    </row>
    <row r="644" spans="1:7" ht="15" customHeight="1" x14ac:dyDescent="0.2">
      <c r="A644" s="254"/>
      <c r="B644" s="254"/>
      <c r="C644" s="254"/>
      <c r="D644" s="254"/>
      <c r="E644" s="254"/>
      <c r="G644" s="155"/>
    </row>
    <row r="645" spans="1:7" ht="15" customHeight="1" x14ac:dyDescent="0.2">
      <c r="A645" s="254"/>
      <c r="B645" s="254"/>
      <c r="C645" s="254"/>
      <c r="D645" s="254"/>
      <c r="E645" s="254"/>
      <c r="G645" s="155"/>
    </row>
    <row r="646" spans="1:7" ht="15" customHeight="1" x14ac:dyDescent="0.2">
      <c r="A646" s="103"/>
      <c r="B646" s="103"/>
      <c r="C646" s="103"/>
      <c r="D646" s="103"/>
      <c r="E646" s="103"/>
      <c r="G646" s="155"/>
    </row>
    <row r="647" spans="1:7" ht="15" customHeight="1" x14ac:dyDescent="0.25">
      <c r="A647" s="34" t="s">
        <v>14</v>
      </c>
      <c r="B647" s="35"/>
      <c r="C647" s="35"/>
      <c r="D647" s="35"/>
      <c r="E647" s="35"/>
      <c r="G647" s="155"/>
    </row>
    <row r="648" spans="1:7" ht="15" customHeight="1" x14ac:dyDescent="0.2">
      <c r="A648" s="61" t="s">
        <v>5</v>
      </c>
      <c r="B648" s="35"/>
      <c r="C648" s="35"/>
      <c r="D648" s="35"/>
      <c r="E648" s="36" t="s">
        <v>6</v>
      </c>
      <c r="G648" s="155"/>
    </row>
    <row r="649" spans="1:7" ht="15" customHeight="1" x14ac:dyDescent="0.25">
      <c r="A649" s="45"/>
      <c r="B649" s="34"/>
      <c r="C649" s="35"/>
      <c r="D649" s="35"/>
      <c r="E649" s="62"/>
      <c r="G649" s="155"/>
    </row>
    <row r="650" spans="1:7" ht="15" customHeight="1" x14ac:dyDescent="0.2">
      <c r="A650" s="24" t="s">
        <v>7</v>
      </c>
      <c r="B650" s="9" t="s">
        <v>8</v>
      </c>
      <c r="C650" s="24" t="s">
        <v>9</v>
      </c>
      <c r="D650" s="48" t="s">
        <v>10</v>
      </c>
      <c r="E650" s="11" t="s">
        <v>11</v>
      </c>
      <c r="G650" s="155"/>
    </row>
    <row r="651" spans="1:7" ht="15" customHeight="1" x14ac:dyDescent="0.2">
      <c r="A651" s="50">
        <v>813</v>
      </c>
      <c r="B651" s="27">
        <v>20000000000</v>
      </c>
      <c r="C651" s="39">
        <v>6409</v>
      </c>
      <c r="D651" s="28" t="s">
        <v>33</v>
      </c>
      <c r="E651" s="41">
        <v>-26987525</v>
      </c>
      <c r="G651" s="155"/>
    </row>
    <row r="652" spans="1:7" ht="15" customHeight="1" x14ac:dyDescent="0.2">
      <c r="A652" s="116"/>
      <c r="B652" s="42"/>
      <c r="C652" s="52" t="s">
        <v>13</v>
      </c>
      <c r="D652" s="53"/>
      <c r="E652" s="54">
        <f>SUM(E651:E651)</f>
        <v>-26987525</v>
      </c>
      <c r="G652" s="155"/>
    </row>
    <row r="653" spans="1:7" ht="15" customHeight="1" x14ac:dyDescent="0.25">
      <c r="A653" s="43"/>
      <c r="B653" s="45"/>
      <c r="C653" s="45"/>
      <c r="D653" s="45"/>
      <c r="E653" s="45"/>
      <c r="G653" s="155"/>
    </row>
    <row r="654" spans="1:7" ht="15" customHeight="1" x14ac:dyDescent="0.25">
      <c r="A654" s="34" t="s">
        <v>14</v>
      </c>
      <c r="B654" s="35"/>
      <c r="C654" s="35"/>
      <c r="D654" s="21"/>
      <c r="E654" s="21"/>
      <c r="G654" s="155"/>
    </row>
    <row r="655" spans="1:7" ht="15" customHeight="1" x14ac:dyDescent="0.2">
      <c r="A655" s="61" t="s">
        <v>87</v>
      </c>
      <c r="B655" s="35"/>
      <c r="C655" s="35"/>
      <c r="D655" s="35"/>
      <c r="E655" s="36" t="s">
        <v>88</v>
      </c>
      <c r="G655" s="155"/>
    </row>
    <row r="656" spans="1:7" ht="15" customHeight="1" x14ac:dyDescent="0.2">
      <c r="A656" s="45"/>
      <c r="B656" s="46"/>
      <c r="C656" s="35"/>
      <c r="D656" s="45"/>
      <c r="E656" s="47"/>
      <c r="G656" s="155"/>
    </row>
    <row r="657" spans="1:7" ht="15" customHeight="1" x14ac:dyDescent="0.2">
      <c r="A657" s="24" t="s">
        <v>7</v>
      </c>
      <c r="B657" s="24" t="s">
        <v>8</v>
      </c>
      <c r="C657" s="24" t="s">
        <v>9</v>
      </c>
      <c r="D657" s="48" t="s">
        <v>10</v>
      </c>
      <c r="E657" s="11" t="s">
        <v>11</v>
      </c>
      <c r="G657" s="155"/>
    </row>
    <row r="658" spans="1:7" ht="15" customHeight="1" x14ac:dyDescent="0.2">
      <c r="A658" s="37">
        <v>886</v>
      </c>
      <c r="B658" s="71">
        <v>60001001106</v>
      </c>
      <c r="C658" s="39">
        <v>3121</v>
      </c>
      <c r="D658" s="28" t="s">
        <v>239</v>
      </c>
      <c r="E658" s="41">
        <v>3640120</v>
      </c>
      <c r="G658" s="155"/>
    </row>
    <row r="659" spans="1:7" ht="15" customHeight="1" x14ac:dyDescent="0.2">
      <c r="A659" s="37">
        <v>886</v>
      </c>
      <c r="B659" s="71">
        <v>60001001153</v>
      </c>
      <c r="C659" s="39">
        <v>3122</v>
      </c>
      <c r="D659" s="28" t="s">
        <v>239</v>
      </c>
      <c r="E659" s="41">
        <v>6199260</v>
      </c>
      <c r="G659" s="155"/>
    </row>
    <row r="660" spans="1:7" ht="15" customHeight="1" x14ac:dyDescent="0.2">
      <c r="A660" s="37">
        <v>886</v>
      </c>
      <c r="B660" s="71">
        <v>60001001212</v>
      </c>
      <c r="C660" s="39">
        <v>3123</v>
      </c>
      <c r="D660" s="28" t="s">
        <v>239</v>
      </c>
      <c r="E660" s="41">
        <v>4941545</v>
      </c>
      <c r="G660" s="155"/>
    </row>
    <row r="661" spans="1:7" ht="15" customHeight="1" x14ac:dyDescent="0.2">
      <c r="A661" s="37">
        <v>886</v>
      </c>
      <c r="B661" s="71">
        <v>60001001121</v>
      </c>
      <c r="C661" s="39">
        <v>3122</v>
      </c>
      <c r="D661" s="28" t="s">
        <v>239</v>
      </c>
      <c r="E661" s="41">
        <v>12206600</v>
      </c>
      <c r="G661" s="155"/>
    </row>
    <row r="662" spans="1:7" ht="15" customHeight="1" x14ac:dyDescent="0.2">
      <c r="A662" s="116"/>
      <c r="B662" s="51"/>
      <c r="C662" s="52" t="s">
        <v>13</v>
      </c>
      <c r="D662" s="53"/>
      <c r="E662" s="54">
        <f>SUM(E658:E661)</f>
        <v>26987525</v>
      </c>
      <c r="G662" s="155"/>
    </row>
    <row r="663" spans="1:7" ht="15" customHeight="1" x14ac:dyDescent="0.2">
      <c r="G663" s="155"/>
    </row>
    <row r="664" spans="1:7" ht="15" customHeight="1" x14ac:dyDescent="0.2">
      <c r="G664" s="155"/>
    </row>
    <row r="665" spans="1:7" ht="15" customHeight="1" x14ac:dyDescent="0.25">
      <c r="A665" s="1" t="s">
        <v>248</v>
      </c>
      <c r="G665" s="155"/>
    </row>
    <row r="666" spans="1:7" ht="15" customHeight="1" x14ac:dyDescent="0.2">
      <c r="A666" s="257" t="s">
        <v>97</v>
      </c>
      <c r="B666" s="257"/>
      <c r="C666" s="257"/>
      <c r="D666" s="257"/>
      <c r="E666" s="257"/>
      <c r="G666" s="155"/>
    </row>
    <row r="667" spans="1:7" ht="15" customHeight="1" x14ac:dyDescent="0.2">
      <c r="A667" s="257"/>
      <c r="B667" s="257"/>
      <c r="C667" s="257"/>
      <c r="D667" s="257"/>
      <c r="E667" s="257"/>
      <c r="G667" s="155"/>
    </row>
    <row r="668" spans="1:7" ht="15" customHeight="1" x14ac:dyDescent="0.2">
      <c r="A668" s="254" t="s">
        <v>249</v>
      </c>
      <c r="B668" s="254"/>
      <c r="C668" s="254"/>
      <c r="D668" s="254"/>
      <c r="E668" s="254"/>
      <c r="G668" s="155"/>
    </row>
    <row r="669" spans="1:7" ht="15" customHeight="1" x14ac:dyDescent="0.2">
      <c r="A669" s="254"/>
      <c r="B669" s="254"/>
      <c r="C669" s="254"/>
      <c r="D669" s="254"/>
      <c r="E669" s="254"/>
      <c r="G669" s="155"/>
    </row>
    <row r="670" spans="1:7" ht="15" customHeight="1" x14ac:dyDescent="0.2">
      <c r="A670" s="254"/>
      <c r="B670" s="254"/>
      <c r="C670" s="254"/>
      <c r="D670" s="254"/>
      <c r="E670" s="254"/>
      <c r="G670" s="155"/>
    </row>
    <row r="671" spans="1:7" ht="15" customHeight="1" x14ac:dyDescent="0.2">
      <c r="A671" s="254"/>
      <c r="B671" s="254"/>
      <c r="C671" s="254"/>
      <c r="D671" s="254"/>
      <c r="E671" s="254"/>
      <c r="G671" s="155"/>
    </row>
    <row r="672" spans="1:7" ht="15" customHeight="1" x14ac:dyDescent="0.2">
      <c r="A672" s="254"/>
      <c r="B672" s="254"/>
      <c r="C672" s="254"/>
      <c r="D672" s="254"/>
      <c r="E672" s="254"/>
      <c r="G672" s="155"/>
    </row>
    <row r="673" spans="1:7" ht="15" customHeight="1" x14ac:dyDescent="0.2">
      <c r="A673" s="254"/>
      <c r="B673" s="254"/>
      <c r="C673" s="254"/>
      <c r="D673" s="254"/>
      <c r="E673" s="254"/>
      <c r="G673" s="155"/>
    </row>
    <row r="674" spans="1:7" ht="15" customHeight="1" x14ac:dyDescent="0.2">
      <c r="A674" s="254"/>
      <c r="B674" s="254"/>
      <c r="C674" s="254"/>
      <c r="D674" s="254"/>
      <c r="E674" s="254"/>
      <c r="G674" s="155"/>
    </row>
    <row r="675" spans="1:7" ht="15" customHeight="1" x14ac:dyDescent="0.2">
      <c r="A675" s="254"/>
      <c r="B675" s="254"/>
      <c r="C675" s="254"/>
      <c r="D675" s="254"/>
      <c r="E675" s="254"/>
      <c r="G675" s="155"/>
    </row>
    <row r="676" spans="1:7" ht="15" customHeight="1" x14ac:dyDescent="0.2">
      <c r="A676" s="254"/>
      <c r="B676" s="254"/>
      <c r="C676" s="254"/>
      <c r="D676" s="254"/>
      <c r="E676" s="254"/>
      <c r="G676" s="155"/>
    </row>
    <row r="677" spans="1:7" ht="15" customHeight="1" x14ac:dyDescent="0.2">
      <c r="A677" s="103"/>
      <c r="B677" s="103"/>
      <c r="C677" s="103"/>
      <c r="D677" s="103"/>
      <c r="E677" s="103"/>
      <c r="G677" s="155"/>
    </row>
    <row r="678" spans="1:7" ht="15" customHeight="1" x14ac:dyDescent="0.25">
      <c r="A678" s="34" t="s">
        <v>14</v>
      </c>
      <c r="B678" s="35"/>
      <c r="C678" s="35"/>
      <c r="D678" s="35"/>
      <c r="E678" s="35"/>
      <c r="G678" s="155"/>
    </row>
    <row r="679" spans="1:7" ht="15" customHeight="1" x14ac:dyDescent="0.2">
      <c r="A679" s="61" t="s">
        <v>5</v>
      </c>
      <c r="B679" s="35"/>
      <c r="C679" s="35"/>
      <c r="D679" s="35"/>
      <c r="E679" s="36" t="s">
        <v>6</v>
      </c>
      <c r="G679" s="155"/>
    </row>
    <row r="680" spans="1:7" ht="15" customHeight="1" x14ac:dyDescent="0.25">
      <c r="A680" s="45"/>
      <c r="B680" s="34"/>
      <c r="C680" s="35"/>
      <c r="D680" s="35"/>
      <c r="E680" s="62"/>
      <c r="G680" s="155"/>
    </row>
    <row r="681" spans="1:7" ht="15" customHeight="1" x14ac:dyDescent="0.2">
      <c r="A681" s="24" t="s">
        <v>7</v>
      </c>
      <c r="B681" s="9" t="s">
        <v>8</v>
      </c>
      <c r="C681" s="24" t="s">
        <v>9</v>
      </c>
      <c r="D681" s="48" t="s">
        <v>10</v>
      </c>
      <c r="E681" s="24" t="s">
        <v>11</v>
      </c>
      <c r="G681" s="155"/>
    </row>
    <row r="682" spans="1:7" ht="15" customHeight="1" x14ac:dyDescent="0.2">
      <c r="A682" s="50">
        <v>813</v>
      </c>
      <c r="B682" s="27">
        <v>20000000000</v>
      </c>
      <c r="C682" s="39">
        <v>6409</v>
      </c>
      <c r="D682" s="28" t="s">
        <v>33</v>
      </c>
      <c r="E682" s="41">
        <v>-2284065.73</v>
      </c>
      <c r="G682" s="155"/>
    </row>
    <row r="683" spans="1:7" ht="15" customHeight="1" x14ac:dyDescent="0.2">
      <c r="A683" s="116"/>
      <c r="B683" s="42"/>
      <c r="C683" s="52" t="s">
        <v>13</v>
      </c>
      <c r="D683" s="53"/>
      <c r="E683" s="54">
        <f>SUM(E682:E682)</f>
        <v>-2284065.73</v>
      </c>
      <c r="G683" s="155"/>
    </row>
    <row r="684" spans="1:7" ht="15" customHeight="1" x14ac:dyDescent="0.25">
      <c r="A684" s="43"/>
      <c r="B684" s="45"/>
      <c r="C684" s="45"/>
      <c r="D684" s="45"/>
      <c r="E684" s="45"/>
      <c r="G684" s="155"/>
    </row>
    <row r="685" spans="1:7" ht="15" customHeight="1" x14ac:dyDescent="0.25">
      <c r="A685" s="34" t="s">
        <v>14</v>
      </c>
      <c r="B685" s="35"/>
      <c r="C685" s="35"/>
      <c r="D685" s="21"/>
      <c r="E685" s="21"/>
      <c r="G685" s="155"/>
    </row>
    <row r="686" spans="1:7" ht="15" customHeight="1" x14ac:dyDescent="0.2">
      <c r="A686" s="61" t="s">
        <v>54</v>
      </c>
      <c r="B686" s="35"/>
      <c r="C686" s="35"/>
      <c r="D686" s="35"/>
      <c r="E686" s="36" t="s">
        <v>83</v>
      </c>
      <c r="G686" s="155"/>
    </row>
    <row r="687" spans="1:7" ht="15" customHeight="1" x14ac:dyDescent="0.2">
      <c r="A687" s="45"/>
      <c r="B687" s="46"/>
      <c r="C687" s="35"/>
      <c r="D687" s="45"/>
      <c r="E687" s="47"/>
      <c r="G687" s="155"/>
    </row>
    <row r="688" spans="1:7" ht="15" customHeight="1" x14ac:dyDescent="0.2">
      <c r="A688" s="24" t="s">
        <v>7</v>
      </c>
      <c r="B688" s="24" t="s">
        <v>8</v>
      </c>
      <c r="C688" s="24" t="s">
        <v>9</v>
      </c>
      <c r="D688" s="48" t="s">
        <v>10</v>
      </c>
      <c r="E688" s="24" t="s">
        <v>11</v>
      </c>
      <c r="G688" s="155"/>
    </row>
    <row r="689" spans="1:7" ht="15" customHeight="1" x14ac:dyDescent="0.2">
      <c r="A689" s="70">
        <v>38100870</v>
      </c>
      <c r="B689" s="71">
        <v>60004100050</v>
      </c>
      <c r="C689" s="39">
        <v>2212</v>
      </c>
      <c r="D689" s="93" t="s">
        <v>100</v>
      </c>
      <c r="E689" s="41">
        <v>185183.96</v>
      </c>
      <c r="G689" s="155"/>
    </row>
    <row r="690" spans="1:7" ht="15" customHeight="1" x14ac:dyDescent="0.2">
      <c r="A690" s="70">
        <v>38100872</v>
      </c>
      <c r="B690" s="71">
        <v>60004100050</v>
      </c>
      <c r="C690" s="39">
        <v>2212</v>
      </c>
      <c r="D690" s="93" t="s">
        <v>100</v>
      </c>
      <c r="E690" s="41">
        <v>92591.98</v>
      </c>
      <c r="G690" s="155"/>
    </row>
    <row r="691" spans="1:7" ht="15" customHeight="1" x14ac:dyDescent="0.2">
      <c r="A691" s="70">
        <v>38500871</v>
      </c>
      <c r="B691" s="71">
        <v>60004100050</v>
      </c>
      <c r="C691" s="39">
        <v>2212</v>
      </c>
      <c r="D691" s="93" t="s">
        <v>100</v>
      </c>
      <c r="E691" s="41">
        <v>1574063.66</v>
      </c>
      <c r="G691" s="155"/>
    </row>
    <row r="692" spans="1:7" ht="15" customHeight="1" x14ac:dyDescent="0.2">
      <c r="A692" s="70">
        <v>38100874</v>
      </c>
      <c r="B692" s="71">
        <v>60004100050</v>
      </c>
      <c r="C692" s="39">
        <v>2212</v>
      </c>
      <c r="D692" s="93" t="s">
        <v>100</v>
      </c>
      <c r="E692" s="41">
        <v>432226.13</v>
      </c>
      <c r="G692" s="155"/>
    </row>
    <row r="693" spans="1:7" ht="15" customHeight="1" x14ac:dyDescent="0.2">
      <c r="A693" s="116"/>
      <c r="B693" s="51"/>
      <c r="C693" s="52" t="s">
        <v>13</v>
      </c>
      <c r="D693" s="53"/>
      <c r="E693" s="54">
        <f>SUM(E689:E692)</f>
        <v>2284065.73</v>
      </c>
      <c r="G693" s="155"/>
    </row>
    <row r="694" spans="1:7" ht="15" customHeight="1" x14ac:dyDescent="0.2">
      <c r="G694" s="155"/>
    </row>
    <row r="695" spans="1:7" ht="15" customHeight="1" x14ac:dyDescent="0.2">
      <c r="G695" s="155"/>
    </row>
    <row r="696" spans="1:7" ht="15" customHeight="1" x14ac:dyDescent="0.25">
      <c r="A696" s="1" t="s">
        <v>250</v>
      </c>
      <c r="G696" s="155"/>
    </row>
    <row r="697" spans="1:7" ht="15" customHeight="1" x14ac:dyDescent="0.2">
      <c r="A697" s="257" t="s">
        <v>97</v>
      </c>
      <c r="B697" s="257"/>
      <c r="C697" s="257"/>
      <c r="D697" s="257"/>
      <c r="E697" s="257"/>
      <c r="G697" s="155"/>
    </row>
    <row r="698" spans="1:7" ht="15" customHeight="1" x14ac:dyDescent="0.2">
      <c r="A698" s="257"/>
      <c r="B698" s="257"/>
      <c r="C698" s="257"/>
      <c r="D698" s="257"/>
      <c r="E698" s="257"/>
      <c r="G698" s="155"/>
    </row>
    <row r="699" spans="1:7" ht="15" customHeight="1" x14ac:dyDescent="0.2">
      <c r="A699" s="254" t="s">
        <v>251</v>
      </c>
      <c r="B699" s="254"/>
      <c r="C699" s="254"/>
      <c r="D699" s="254"/>
      <c r="E699" s="254"/>
      <c r="G699" s="155"/>
    </row>
    <row r="700" spans="1:7" ht="15" customHeight="1" x14ac:dyDescent="0.2">
      <c r="A700" s="254"/>
      <c r="B700" s="254"/>
      <c r="C700" s="254"/>
      <c r="D700" s="254"/>
      <c r="E700" s="254"/>
      <c r="G700" s="155"/>
    </row>
    <row r="701" spans="1:7" ht="15" customHeight="1" x14ac:dyDescent="0.2">
      <c r="A701" s="254"/>
      <c r="B701" s="254"/>
      <c r="C701" s="254"/>
      <c r="D701" s="254"/>
      <c r="E701" s="254"/>
      <c r="G701" s="155"/>
    </row>
    <row r="702" spans="1:7" ht="15" customHeight="1" x14ac:dyDescent="0.2">
      <c r="A702" s="254"/>
      <c r="B702" s="254"/>
      <c r="C702" s="254"/>
      <c r="D702" s="254"/>
      <c r="E702" s="254"/>
      <c r="G702" s="155"/>
    </row>
    <row r="703" spans="1:7" ht="15" customHeight="1" x14ac:dyDescent="0.2">
      <c r="A703" s="254"/>
      <c r="B703" s="254"/>
      <c r="C703" s="254"/>
      <c r="D703" s="254"/>
      <c r="E703" s="254"/>
      <c r="G703" s="155"/>
    </row>
    <row r="704" spans="1:7" ht="15" customHeight="1" x14ac:dyDescent="0.2">
      <c r="A704" s="254"/>
      <c r="B704" s="254"/>
      <c r="C704" s="254"/>
      <c r="D704" s="254"/>
      <c r="E704" s="254"/>
      <c r="G704" s="155"/>
    </row>
    <row r="705" spans="1:7" ht="15" customHeight="1" x14ac:dyDescent="0.2">
      <c r="A705" s="254"/>
      <c r="B705" s="254"/>
      <c r="C705" s="254"/>
      <c r="D705" s="254"/>
      <c r="E705" s="254"/>
      <c r="G705" s="155"/>
    </row>
    <row r="706" spans="1:7" ht="15" customHeight="1" x14ac:dyDescent="0.2">
      <c r="A706" s="103"/>
      <c r="B706" s="103"/>
      <c r="C706" s="103"/>
      <c r="D706" s="103"/>
      <c r="E706" s="103"/>
      <c r="G706" s="155"/>
    </row>
    <row r="707" spans="1:7" ht="15" customHeight="1" x14ac:dyDescent="0.25">
      <c r="A707" s="34" t="s">
        <v>14</v>
      </c>
      <c r="B707" s="35"/>
      <c r="C707" s="35"/>
      <c r="D707" s="35"/>
      <c r="E707" s="35"/>
      <c r="G707" s="155"/>
    </row>
    <row r="708" spans="1:7" ht="15" customHeight="1" x14ac:dyDescent="0.2">
      <c r="A708" s="61" t="s">
        <v>5</v>
      </c>
      <c r="B708" s="35"/>
      <c r="C708" s="35"/>
      <c r="D708" s="35"/>
      <c r="E708" s="36" t="s">
        <v>6</v>
      </c>
      <c r="G708" s="155"/>
    </row>
    <row r="709" spans="1:7" ht="15" customHeight="1" x14ac:dyDescent="0.25">
      <c r="A709" s="45"/>
      <c r="B709" s="34"/>
      <c r="C709" s="35"/>
      <c r="D709" s="35"/>
      <c r="E709" s="62"/>
      <c r="G709" s="155"/>
    </row>
    <row r="710" spans="1:7" ht="15" customHeight="1" x14ac:dyDescent="0.2">
      <c r="A710" s="24" t="s">
        <v>7</v>
      </c>
      <c r="B710" s="9" t="s">
        <v>8</v>
      </c>
      <c r="C710" s="24" t="s">
        <v>9</v>
      </c>
      <c r="D710" s="48" t="s">
        <v>10</v>
      </c>
      <c r="E710" s="24" t="s">
        <v>11</v>
      </c>
      <c r="G710" s="155"/>
    </row>
    <row r="711" spans="1:7" ht="15" customHeight="1" x14ac:dyDescent="0.2">
      <c r="A711" s="50">
        <v>813</v>
      </c>
      <c r="B711" s="27">
        <v>20000000000</v>
      </c>
      <c r="C711" s="39">
        <v>6409</v>
      </c>
      <c r="D711" s="28" t="s">
        <v>33</v>
      </c>
      <c r="E711" s="41">
        <v>-2500000</v>
      </c>
      <c r="G711" s="155"/>
    </row>
    <row r="712" spans="1:7" ht="15" customHeight="1" x14ac:dyDescent="0.2">
      <c r="A712" s="116"/>
      <c r="B712" s="42"/>
      <c r="C712" s="52" t="s">
        <v>13</v>
      </c>
      <c r="D712" s="53"/>
      <c r="E712" s="54">
        <f>SUM(E711:E711)</f>
        <v>-2500000</v>
      </c>
      <c r="G712" s="155"/>
    </row>
    <row r="713" spans="1:7" ht="15" customHeight="1" x14ac:dyDescent="0.25">
      <c r="A713" s="43"/>
      <c r="B713" s="45"/>
      <c r="C713" s="45"/>
      <c r="D713" s="45"/>
      <c r="E713" s="45"/>
      <c r="G713" s="155"/>
    </row>
    <row r="714" spans="1:7" ht="15" customHeight="1" x14ac:dyDescent="0.25">
      <c r="A714" s="34" t="s">
        <v>14</v>
      </c>
      <c r="B714" s="35"/>
      <c r="C714" s="35"/>
      <c r="D714" s="21"/>
      <c r="E714" s="21"/>
      <c r="G714" s="155"/>
    </row>
    <row r="715" spans="1:7" ht="15" customHeight="1" x14ac:dyDescent="0.2">
      <c r="A715" s="61" t="s">
        <v>54</v>
      </c>
      <c r="B715" s="35"/>
      <c r="C715" s="35"/>
      <c r="D715" s="35"/>
      <c r="E715" s="36" t="s">
        <v>83</v>
      </c>
      <c r="G715" s="155"/>
    </row>
    <row r="716" spans="1:7" ht="15" customHeight="1" x14ac:dyDescent="0.2">
      <c r="A716" s="45"/>
      <c r="B716" s="46"/>
      <c r="C716" s="35"/>
      <c r="D716" s="45"/>
      <c r="E716" s="47"/>
      <c r="G716" s="155"/>
    </row>
    <row r="717" spans="1:7" ht="15" customHeight="1" x14ac:dyDescent="0.2">
      <c r="A717" s="24" t="s">
        <v>7</v>
      </c>
      <c r="B717" s="24" t="s">
        <v>8</v>
      </c>
      <c r="C717" s="24" t="s">
        <v>9</v>
      </c>
      <c r="D717" s="48" t="s">
        <v>10</v>
      </c>
      <c r="E717" s="24" t="s">
        <v>11</v>
      </c>
      <c r="G717" s="155"/>
    </row>
    <row r="718" spans="1:7" ht="15" customHeight="1" x14ac:dyDescent="0.2">
      <c r="A718" s="70">
        <v>38100874</v>
      </c>
      <c r="B718" s="71">
        <v>60004100037</v>
      </c>
      <c r="C718" s="39">
        <v>2212</v>
      </c>
      <c r="D718" s="93" t="s">
        <v>100</v>
      </c>
      <c r="E718" s="41">
        <v>2500000</v>
      </c>
      <c r="G718" s="155"/>
    </row>
    <row r="719" spans="1:7" ht="15" customHeight="1" x14ac:dyDescent="0.2">
      <c r="A719" s="116"/>
      <c r="B719" s="51"/>
      <c r="C719" s="52" t="s">
        <v>13</v>
      </c>
      <c r="D719" s="53"/>
      <c r="E719" s="54">
        <f>SUM(E718:E718)</f>
        <v>2500000</v>
      </c>
      <c r="G719" s="155"/>
    </row>
    <row r="720" spans="1:7" ht="15" customHeight="1" x14ac:dyDescent="0.2">
      <c r="G720" s="155"/>
    </row>
    <row r="721" spans="1:7" ht="15" customHeight="1" x14ac:dyDescent="0.2">
      <c r="G721" s="155"/>
    </row>
    <row r="722" spans="1:7" ht="15" customHeight="1" x14ac:dyDescent="0.2">
      <c r="G722" s="155"/>
    </row>
    <row r="723" spans="1:7" ht="15" customHeight="1" x14ac:dyDescent="0.2">
      <c r="G723" s="155"/>
    </row>
    <row r="724" spans="1:7" ht="15" customHeight="1" x14ac:dyDescent="0.2">
      <c r="G724" s="155"/>
    </row>
    <row r="725" spans="1:7" ht="15" customHeight="1" x14ac:dyDescent="0.2">
      <c r="G725" s="155"/>
    </row>
    <row r="726" spans="1:7" ht="15" customHeight="1" x14ac:dyDescent="0.2">
      <c r="G726" s="155"/>
    </row>
    <row r="727" spans="1:7" ht="15" customHeight="1" x14ac:dyDescent="0.2">
      <c r="G727" s="155"/>
    </row>
    <row r="728" spans="1:7" ht="15" customHeight="1" x14ac:dyDescent="0.2">
      <c r="G728" s="155"/>
    </row>
    <row r="729" spans="1:7" ht="15" customHeight="1" x14ac:dyDescent="0.2">
      <c r="G729" s="155"/>
    </row>
    <row r="730" spans="1:7" ht="15" customHeight="1" x14ac:dyDescent="0.25">
      <c r="A730" s="1" t="s">
        <v>252</v>
      </c>
      <c r="G730" s="155"/>
    </row>
    <row r="731" spans="1:7" ht="15" customHeight="1" x14ac:dyDescent="0.2">
      <c r="A731" s="257" t="s">
        <v>97</v>
      </c>
      <c r="B731" s="257"/>
      <c r="C731" s="257"/>
      <c r="D731" s="257"/>
      <c r="E731" s="257"/>
      <c r="G731" s="155"/>
    </row>
    <row r="732" spans="1:7" ht="15" customHeight="1" x14ac:dyDescent="0.2">
      <c r="A732" s="257"/>
      <c r="B732" s="257"/>
      <c r="C732" s="257"/>
      <c r="D732" s="257"/>
      <c r="E732" s="257"/>
      <c r="G732" s="155"/>
    </row>
    <row r="733" spans="1:7" ht="15" customHeight="1" x14ac:dyDescent="0.2">
      <c r="A733" s="254" t="s">
        <v>253</v>
      </c>
      <c r="B733" s="254"/>
      <c r="C733" s="254"/>
      <c r="D733" s="254"/>
      <c r="E733" s="254"/>
      <c r="G733" s="155"/>
    </row>
    <row r="734" spans="1:7" ht="15" customHeight="1" x14ac:dyDescent="0.2">
      <c r="A734" s="254"/>
      <c r="B734" s="254"/>
      <c r="C734" s="254"/>
      <c r="D734" s="254"/>
      <c r="E734" s="254"/>
      <c r="G734" s="155"/>
    </row>
    <row r="735" spans="1:7" ht="15" customHeight="1" x14ac:dyDescent="0.2">
      <c r="A735" s="254"/>
      <c r="B735" s="254"/>
      <c r="C735" s="254"/>
      <c r="D735" s="254"/>
      <c r="E735" s="254"/>
      <c r="G735" s="155"/>
    </row>
    <row r="736" spans="1:7" ht="15" customHeight="1" x14ac:dyDescent="0.2">
      <c r="A736" s="254"/>
      <c r="B736" s="254"/>
      <c r="C736" s="254"/>
      <c r="D736" s="254"/>
      <c r="E736" s="254"/>
      <c r="G736" s="155"/>
    </row>
    <row r="737" spans="1:7" ht="15" customHeight="1" x14ac:dyDescent="0.2">
      <c r="A737" s="254"/>
      <c r="B737" s="254"/>
      <c r="C737" s="254"/>
      <c r="D737" s="254"/>
      <c r="E737" s="254"/>
      <c r="G737" s="155"/>
    </row>
    <row r="738" spans="1:7" ht="15" customHeight="1" x14ac:dyDescent="0.2">
      <c r="A738" s="254"/>
      <c r="B738" s="254"/>
      <c r="C738" s="254"/>
      <c r="D738" s="254"/>
      <c r="E738" s="254"/>
      <c r="G738" s="155"/>
    </row>
    <row r="739" spans="1:7" ht="15" customHeight="1" x14ac:dyDescent="0.2">
      <c r="A739" s="254"/>
      <c r="B739" s="254"/>
      <c r="C739" s="254"/>
      <c r="D739" s="254"/>
      <c r="E739" s="254"/>
      <c r="G739" s="155"/>
    </row>
    <row r="740" spans="1:7" ht="15" customHeight="1" x14ac:dyDescent="0.2">
      <c r="A740" s="254"/>
      <c r="B740" s="254"/>
      <c r="C740" s="254"/>
      <c r="D740" s="254"/>
      <c r="E740" s="254"/>
      <c r="G740" s="155"/>
    </row>
    <row r="741" spans="1:7" ht="15" customHeight="1" x14ac:dyDescent="0.2">
      <c r="A741" s="103"/>
      <c r="B741" s="104"/>
      <c r="C741" s="103"/>
      <c r="D741" s="103"/>
      <c r="E741" s="103"/>
      <c r="G741" s="155"/>
    </row>
    <row r="742" spans="1:7" ht="15" customHeight="1" x14ac:dyDescent="0.25">
      <c r="A742" s="34" t="s">
        <v>14</v>
      </c>
      <c r="B742" s="96"/>
      <c r="C742" s="35"/>
      <c r="D742" s="35"/>
      <c r="E742" s="35"/>
      <c r="G742" s="155"/>
    </row>
    <row r="743" spans="1:7" ht="15" customHeight="1" x14ac:dyDescent="0.2">
      <c r="A743" s="61" t="s">
        <v>5</v>
      </c>
      <c r="B743" s="96"/>
      <c r="C743" s="35"/>
      <c r="D743" s="35"/>
      <c r="E743" s="36" t="s">
        <v>6</v>
      </c>
      <c r="G743" s="155"/>
    </row>
    <row r="744" spans="1:7" ht="15" customHeight="1" x14ac:dyDescent="0.25">
      <c r="A744" s="45"/>
      <c r="B744" s="124"/>
      <c r="C744" s="35"/>
      <c r="D744" s="35"/>
      <c r="E744" s="62"/>
      <c r="G744" s="155"/>
    </row>
    <row r="745" spans="1:7" ht="15" customHeight="1" x14ac:dyDescent="0.2">
      <c r="A745" s="24" t="s">
        <v>7</v>
      </c>
      <c r="B745" s="9" t="s">
        <v>8</v>
      </c>
      <c r="C745" s="24" t="s">
        <v>9</v>
      </c>
      <c r="D745" s="48" t="s">
        <v>10</v>
      </c>
      <c r="E745" s="9" t="s">
        <v>11</v>
      </c>
      <c r="G745" s="155"/>
    </row>
    <row r="746" spans="1:7" ht="15" customHeight="1" x14ac:dyDescent="0.2">
      <c r="A746" s="50">
        <v>813</v>
      </c>
      <c r="B746" s="27">
        <v>20000000000</v>
      </c>
      <c r="C746" s="39">
        <v>6409</v>
      </c>
      <c r="D746" s="28" t="s">
        <v>33</v>
      </c>
      <c r="E746" s="41">
        <v>-23073185</v>
      </c>
      <c r="G746" s="155"/>
    </row>
    <row r="747" spans="1:7" ht="15" customHeight="1" x14ac:dyDescent="0.2">
      <c r="A747" s="116"/>
      <c r="B747" s="42"/>
      <c r="C747" s="52" t="s">
        <v>13</v>
      </c>
      <c r="D747" s="53"/>
      <c r="E747" s="54">
        <f>SUM(E746:E746)</f>
        <v>-23073185</v>
      </c>
      <c r="G747" s="155"/>
    </row>
    <row r="748" spans="1:7" ht="15" customHeight="1" x14ac:dyDescent="0.25">
      <c r="A748" s="43"/>
      <c r="B748" s="99"/>
      <c r="C748" s="45"/>
      <c r="D748" s="45"/>
      <c r="E748" s="45"/>
      <c r="G748" s="155"/>
    </row>
    <row r="749" spans="1:7" ht="15" customHeight="1" x14ac:dyDescent="0.25">
      <c r="A749" s="34" t="s">
        <v>14</v>
      </c>
      <c r="B749" s="96"/>
      <c r="C749" s="35"/>
      <c r="D749" s="21"/>
      <c r="E749" s="21"/>
      <c r="G749" s="155"/>
    </row>
    <row r="750" spans="1:7" ht="15" customHeight="1" x14ac:dyDescent="0.2">
      <c r="A750" s="61" t="s">
        <v>54</v>
      </c>
      <c r="B750" s="96"/>
      <c r="C750" s="35"/>
      <c r="D750" s="35"/>
      <c r="E750" s="36" t="s">
        <v>55</v>
      </c>
      <c r="G750" s="155"/>
    </row>
    <row r="751" spans="1:7" ht="15" customHeight="1" x14ac:dyDescent="0.2">
      <c r="A751" s="45"/>
      <c r="B751" s="101"/>
      <c r="C751" s="35"/>
      <c r="D751" s="45"/>
      <c r="E751" s="47"/>
      <c r="G751" s="155"/>
    </row>
    <row r="752" spans="1:7" ht="15" customHeight="1" x14ac:dyDescent="0.2">
      <c r="A752" s="24" t="s">
        <v>7</v>
      </c>
      <c r="B752" s="24" t="s">
        <v>8</v>
      </c>
      <c r="C752" s="24" t="s">
        <v>9</v>
      </c>
      <c r="D752" s="48" t="s">
        <v>10</v>
      </c>
      <c r="E752" s="9" t="s">
        <v>11</v>
      </c>
      <c r="G752" s="155"/>
    </row>
    <row r="753" spans="1:7" ht="15" customHeight="1" x14ac:dyDescent="0.2">
      <c r="A753" s="70">
        <v>53100874</v>
      </c>
      <c r="B753" s="71">
        <v>60001100471</v>
      </c>
      <c r="C753" s="39">
        <v>3114</v>
      </c>
      <c r="D753" s="76" t="s">
        <v>100</v>
      </c>
      <c r="E753" s="83">
        <v>3555996</v>
      </c>
      <c r="G753" s="155"/>
    </row>
    <row r="754" spans="1:7" ht="15" customHeight="1" x14ac:dyDescent="0.2">
      <c r="A754" s="70">
        <v>53100874</v>
      </c>
      <c r="B754" s="71">
        <v>60001100221</v>
      </c>
      <c r="C754" s="39">
        <v>3122</v>
      </c>
      <c r="D754" s="76" t="s">
        <v>100</v>
      </c>
      <c r="E754" s="83">
        <v>15268729</v>
      </c>
      <c r="G754" s="155"/>
    </row>
    <row r="755" spans="1:7" ht="15" customHeight="1" x14ac:dyDescent="0.2">
      <c r="A755" s="70">
        <v>53100874</v>
      </c>
      <c r="B755" s="71">
        <v>60002100250</v>
      </c>
      <c r="C755" s="39">
        <v>4357</v>
      </c>
      <c r="D755" s="76" t="s">
        <v>100</v>
      </c>
      <c r="E755" s="83">
        <v>1111000</v>
      </c>
      <c r="G755" s="155"/>
    </row>
    <row r="756" spans="1:7" ht="15" customHeight="1" x14ac:dyDescent="0.2">
      <c r="A756" s="70">
        <v>53100874</v>
      </c>
      <c r="B756" s="71">
        <v>60001100464</v>
      </c>
      <c r="C756" s="39">
        <v>3122</v>
      </c>
      <c r="D756" s="76" t="s">
        <v>100</v>
      </c>
      <c r="E756" s="83">
        <v>50000</v>
      </c>
      <c r="G756" s="155"/>
    </row>
    <row r="757" spans="1:7" ht="15" customHeight="1" x14ac:dyDescent="0.2">
      <c r="A757" s="70">
        <v>53100870</v>
      </c>
      <c r="B757" s="71">
        <v>60001100471</v>
      </c>
      <c r="C757" s="39">
        <v>3114</v>
      </c>
      <c r="D757" s="76" t="s">
        <v>100</v>
      </c>
      <c r="E757" s="83">
        <v>1337997</v>
      </c>
      <c r="G757" s="155"/>
    </row>
    <row r="758" spans="1:7" ht="15" customHeight="1" x14ac:dyDescent="0.2">
      <c r="A758" s="70">
        <v>53100870</v>
      </c>
      <c r="B758" s="71">
        <v>60001100221</v>
      </c>
      <c r="C758" s="39">
        <v>3122</v>
      </c>
      <c r="D758" s="76" t="s">
        <v>100</v>
      </c>
      <c r="E758" s="83">
        <v>1247237</v>
      </c>
      <c r="G758" s="155"/>
    </row>
    <row r="759" spans="1:7" ht="15" customHeight="1" x14ac:dyDescent="0.2">
      <c r="A759" s="70">
        <v>53100870</v>
      </c>
      <c r="B759" s="71">
        <v>60002100250</v>
      </c>
      <c r="C759" s="39">
        <v>4357</v>
      </c>
      <c r="D759" s="76" t="s">
        <v>100</v>
      </c>
      <c r="E759" s="83">
        <v>484496</v>
      </c>
      <c r="G759" s="155"/>
    </row>
    <row r="760" spans="1:7" ht="15" customHeight="1" x14ac:dyDescent="0.2">
      <c r="A760" s="70">
        <v>53100870</v>
      </c>
      <c r="B760" s="71">
        <v>60001100464</v>
      </c>
      <c r="C760" s="39">
        <v>3122</v>
      </c>
      <c r="D760" s="76" t="s">
        <v>100</v>
      </c>
      <c r="E760" s="83">
        <v>17730</v>
      </c>
      <c r="G760" s="155"/>
    </row>
    <row r="761" spans="1:7" ht="15" customHeight="1" x14ac:dyDescent="0.2">
      <c r="A761" s="116"/>
      <c r="B761" s="102"/>
      <c r="C761" s="52" t="s">
        <v>13</v>
      </c>
      <c r="D761" s="53"/>
      <c r="E761" s="54">
        <f>SUM(E753:E760)</f>
        <v>23073185</v>
      </c>
      <c r="G761" s="155"/>
    </row>
    <row r="762" spans="1:7" ht="15" customHeight="1" x14ac:dyDescent="0.2">
      <c r="G762" s="155"/>
    </row>
    <row r="763" spans="1:7" ht="15" customHeight="1" x14ac:dyDescent="0.2">
      <c r="G763" s="155"/>
    </row>
    <row r="764" spans="1:7" ht="15" customHeight="1" x14ac:dyDescent="0.25">
      <c r="A764" s="1" t="s">
        <v>254</v>
      </c>
      <c r="G764" s="155"/>
    </row>
    <row r="765" spans="1:7" ht="15" customHeight="1" x14ac:dyDescent="0.2">
      <c r="A765" s="255" t="s">
        <v>255</v>
      </c>
      <c r="B765" s="255"/>
      <c r="C765" s="255"/>
      <c r="D765" s="255"/>
      <c r="E765" s="255"/>
      <c r="G765" s="155"/>
    </row>
    <row r="766" spans="1:7" ht="15" customHeight="1" x14ac:dyDescent="0.2">
      <c r="A766" s="255"/>
      <c r="B766" s="255"/>
      <c r="C766" s="255"/>
      <c r="D766" s="255"/>
      <c r="E766" s="255"/>
      <c r="G766" s="155"/>
    </row>
    <row r="767" spans="1:7" ht="15" customHeight="1" x14ac:dyDescent="0.2">
      <c r="A767" s="255"/>
      <c r="B767" s="255"/>
      <c r="C767" s="255"/>
      <c r="D767" s="255"/>
      <c r="E767" s="255"/>
      <c r="G767" s="155"/>
    </row>
    <row r="768" spans="1:7" ht="15" customHeight="1" x14ac:dyDescent="0.2">
      <c r="A768" s="254" t="s">
        <v>256</v>
      </c>
      <c r="B768" s="254"/>
      <c r="C768" s="254"/>
      <c r="D768" s="254"/>
      <c r="E768" s="254"/>
      <c r="G768" s="155"/>
    </row>
    <row r="769" spans="1:7" ht="15" customHeight="1" x14ac:dyDescent="0.2">
      <c r="A769" s="254"/>
      <c r="B769" s="254"/>
      <c r="C769" s="254"/>
      <c r="D769" s="254"/>
      <c r="E769" s="254"/>
      <c r="G769" s="155"/>
    </row>
    <row r="770" spans="1:7" ht="15" customHeight="1" x14ac:dyDescent="0.2">
      <c r="A770" s="254"/>
      <c r="B770" s="254"/>
      <c r="C770" s="254"/>
      <c r="D770" s="254"/>
      <c r="E770" s="254"/>
      <c r="G770" s="155"/>
    </row>
    <row r="771" spans="1:7" ht="15" customHeight="1" x14ac:dyDescent="0.2">
      <c r="A771" s="254"/>
      <c r="B771" s="254"/>
      <c r="C771" s="254"/>
      <c r="D771" s="254"/>
      <c r="E771" s="254"/>
      <c r="G771" s="155"/>
    </row>
    <row r="772" spans="1:7" ht="15" customHeight="1" x14ac:dyDescent="0.2">
      <c r="A772" s="254"/>
      <c r="B772" s="254"/>
      <c r="C772" s="254"/>
      <c r="D772" s="254"/>
      <c r="E772" s="254"/>
      <c r="G772" s="155"/>
    </row>
    <row r="773" spans="1:7" ht="15" customHeight="1" x14ac:dyDescent="0.2">
      <c r="A773" s="254"/>
      <c r="B773" s="254"/>
      <c r="C773" s="254"/>
      <c r="D773" s="254"/>
      <c r="E773" s="254"/>
      <c r="G773" s="155"/>
    </row>
    <row r="774" spans="1:7" ht="15" customHeight="1" x14ac:dyDescent="0.2">
      <c r="A774" s="254"/>
      <c r="B774" s="254"/>
      <c r="C774" s="254"/>
      <c r="D774" s="254"/>
      <c r="E774" s="254"/>
      <c r="G774" s="155"/>
    </row>
    <row r="775" spans="1:7" ht="15" customHeight="1" x14ac:dyDescent="0.2">
      <c r="A775" s="254"/>
      <c r="B775" s="254"/>
      <c r="C775" s="254"/>
      <c r="D775" s="254"/>
      <c r="E775" s="254"/>
      <c r="G775" s="155"/>
    </row>
    <row r="776" spans="1:7" ht="15" customHeight="1" x14ac:dyDescent="0.2">
      <c r="A776" s="254"/>
      <c r="B776" s="254"/>
      <c r="C776" s="254"/>
      <c r="D776" s="254"/>
      <c r="E776" s="254"/>
      <c r="G776" s="155"/>
    </row>
    <row r="777" spans="1:7" ht="15" customHeight="1" x14ac:dyDescent="0.2">
      <c r="A777" s="254"/>
      <c r="B777" s="254"/>
      <c r="C777" s="254"/>
      <c r="D777" s="254"/>
      <c r="E777" s="254"/>
      <c r="G777" s="155"/>
    </row>
    <row r="778" spans="1:7" ht="15" customHeight="1" x14ac:dyDescent="0.2">
      <c r="A778" s="254"/>
      <c r="B778" s="254"/>
      <c r="C778" s="254"/>
      <c r="D778" s="254"/>
      <c r="E778" s="254"/>
      <c r="G778" s="155"/>
    </row>
    <row r="779" spans="1:7" ht="15" customHeight="1" x14ac:dyDescent="0.2">
      <c r="A779" s="254"/>
      <c r="B779" s="254"/>
      <c r="C779" s="254"/>
      <c r="D779" s="254"/>
      <c r="E779" s="254"/>
      <c r="G779" s="155"/>
    </row>
    <row r="780" spans="1:7" ht="15" customHeight="1" x14ac:dyDescent="0.2">
      <c r="A780" s="254"/>
      <c r="B780" s="254"/>
      <c r="C780" s="254"/>
      <c r="D780" s="254"/>
      <c r="E780" s="254"/>
      <c r="G780" s="155"/>
    </row>
    <row r="781" spans="1:7" ht="15" customHeight="1" x14ac:dyDescent="0.2">
      <c r="G781" s="155"/>
    </row>
    <row r="782" spans="1:7" ht="15" customHeight="1" x14ac:dyDescent="0.2">
      <c r="G782" s="155"/>
    </row>
    <row r="783" spans="1:7" ht="15" customHeight="1" x14ac:dyDescent="0.25">
      <c r="A783" s="34" t="s">
        <v>14</v>
      </c>
      <c r="B783" s="35"/>
      <c r="C783" s="35"/>
      <c r="D783" s="35"/>
      <c r="E783" s="35"/>
      <c r="G783" s="155"/>
    </row>
    <row r="784" spans="1:7" ht="15" customHeight="1" x14ac:dyDescent="0.2">
      <c r="A784" s="61" t="s">
        <v>5</v>
      </c>
      <c r="B784" s="35"/>
      <c r="C784" s="35"/>
      <c r="D784" s="35"/>
      <c r="E784" s="36" t="s">
        <v>6</v>
      </c>
      <c r="G784" s="155"/>
    </row>
    <row r="785" spans="1:7" ht="15" customHeight="1" x14ac:dyDescent="0.25">
      <c r="A785" s="34"/>
      <c r="B785" s="45"/>
      <c r="C785" s="35"/>
      <c r="D785" s="35"/>
      <c r="E785" s="62"/>
      <c r="G785" s="155"/>
    </row>
    <row r="786" spans="1:7" ht="15" customHeight="1" x14ac:dyDescent="0.2">
      <c r="A786" s="80"/>
      <c r="B786" s="80"/>
      <c r="C786" s="24" t="s">
        <v>9</v>
      </c>
      <c r="D786" s="63" t="s">
        <v>10</v>
      </c>
      <c r="E786" s="9" t="s">
        <v>11</v>
      </c>
      <c r="G786" s="155"/>
    </row>
    <row r="787" spans="1:7" ht="15" customHeight="1" x14ac:dyDescent="0.2">
      <c r="A787" s="163"/>
      <c r="B787" s="84"/>
      <c r="C787" s="64">
        <v>6172</v>
      </c>
      <c r="D787" s="65" t="s">
        <v>33</v>
      </c>
      <c r="E787" s="66">
        <v>-120000</v>
      </c>
      <c r="G787" s="155"/>
    </row>
    <row r="788" spans="1:7" ht="15" customHeight="1" x14ac:dyDescent="0.2">
      <c r="A788" s="163"/>
      <c r="B788" s="121"/>
      <c r="C788" s="52" t="s">
        <v>13</v>
      </c>
      <c r="D788" s="67"/>
      <c r="E788" s="68">
        <f>SUM(E787:E787)</f>
        <v>-120000</v>
      </c>
      <c r="G788" s="155"/>
    </row>
    <row r="789" spans="1:7" ht="15" customHeight="1" x14ac:dyDescent="0.2">
      <c r="G789" s="155"/>
    </row>
    <row r="790" spans="1:7" ht="15" customHeight="1" x14ac:dyDescent="0.25">
      <c r="A790" s="4" t="s">
        <v>14</v>
      </c>
      <c r="G790" s="155"/>
    </row>
    <row r="791" spans="1:7" ht="15" customHeight="1" x14ac:dyDescent="0.2">
      <c r="A791" s="6" t="s">
        <v>48</v>
      </c>
      <c r="B791" s="5"/>
      <c r="C791" s="5"/>
      <c r="D791" s="5"/>
      <c r="E791" s="7" t="s">
        <v>49</v>
      </c>
      <c r="G791" s="155"/>
    </row>
    <row r="792" spans="1:7" ht="15" customHeight="1" x14ac:dyDescent="0.2">
      <c r="A792" s="45"/>
      <c r="B792" s="46"/>
      <c r="C792" s="35"/>
      <c r="D792" s="44"/>
      <c r="E792" s="47"/>
      <c r="G792" s="155"/>
    </row>
    <row r="793" spans="1:7" ht="15" customHeight="1" x14ac:dyDescent="0.2">
      <c r="A793" s="80"/>
      <c r="B793" s="24" t="s">
        <v>8</v>
      </c>
      <c r="C793" s="24" t="s">
        <v>9</v>
      </c>
      <c r="D793" s="48" t="s">
        <v>10</v>
      </c>
      <c r="E793" s="9" t="s">
        <v>11</v>
      </c>
      <c r="G793" s="155"/>
    </row>
    <row r="794" spans="1:7" ht="15" customHeight="1" x14ac:dyDescent="0.2">
      <c r="A794" s="89"/>
      <c r="B794" s="27">
        <v>30003001601</v>
      </c>
      <c r="C794" s="39">
        <v>3314</v>
      </c>
      <c r="D794" s="78" t="s">
        <v>30</v>
      </c>
      <c r="E794" s="59">
        <v>25000</v>
      </c>
      <c r="G794" s="155"/>
    </row>
    <row r="795" spans="1:7" ht="15" customHeight="1" x14ac:dyDescent="0.2">
      <c r="A795" s="89"/>
      <c r="B795" s="27">
        <v>30003001603</v>
      </c>
      <c r="C795" s="39">
        <v>3315</v>
      </c>
      <c r="D795" s="78" t="s">
        <v>30</v>
      </c>
      <c r="E795" s="59">
        <v>25000</v>
      </c>
      <c r="G795" s="155"/>
    </row>
    <row r="796" spans="1:7" ht="15" customHeight="1" x14ac:dyDescent="0.2">
      <c r="A796" s="121"/>
      <c r="B796" s="51"/>
      <c r="C796" s="52" t="s">
        <v>13</v>
      </c>
      <c r="D796" s="53"/>
      <c r="E796" s="54">
        <f>SUM(E794:E795)</f>
        <v>50000</v>
      </c>
      <c r="G796" s="155"/>
    </row>
    <row r="797" spans="1:7" ht="15" customHeight="1" x14ac:dyDescent="0.2">
      <c r="G797" s="155"/>
    </row>
    <row r="798" spans="1:7" ht="15" customHeight="1" x14ac:dyDescent="0.25">
      <c r="A798" s="4" t="s">
        <v>14</v>
      </c>
      <c r="G798" s="155"/>
    </row>
    <row r="799" spans="1:7" ht="15" customHeight="1" x14ac:dyDescent="0.2">
      <c r="A799" s="61" t="s">
        <v>87</v>
      </c>
      <c r="B799" s="35"/>
      <c r="C799" s="35"/>
      <c r="D799" s="35"/>
      <c r="E799" s="36" t="s">
        <v>88</v>
      </c>
      <c r="G799" s="155"/>
    </row>
    <row r="800" spans="1:7" ht="15" customHeight="1" x14ac:dyDescent="0.2">
      <c r="A800" s="45"/>
      <c r="B800" s="46"/>
      <c r="C800" s="35"/>
      <c r="D800" s="44"/>
      <c r="E800" s="47"/>
      <c r="G800" s="155"/>
    </row>
    <row r="801" spans="1:7" ht="15" customHeight="1" x14ac:dyDescent="0.2">
      <c r="A801" s="24" t="s">
        <v>7</v>
      </c>
      <c r="B801" s="24" t="s">
        <v>8</v>
      </c>
      <c r="C801" s="24" t="s">
        <v>9</v>
      </c>
      <c r="D801" s="48" t="s">
        <v>10</v>
      </c>
      <c r="E801" s="9" t="s">
        <v>11</v>
      </c>
      <c r="G801" s="155"/>
    </row>
    <row r="802" spans="1:7" ht="15" customHeight="1" x14ac:dyDescent="0.2">
      <c r="A802" s="37">
        <v>112</v>
      </c>
      <c r="B802" s="27">
        <v>20000000000</v>
      </c>
      <c r="C802" s="39">
        <v>3792</v>
      </c>
      <c r="D802" s="28" t="s">
        <v>17</v>
      </c>
      <c r="E802" s="59">
        <v>30000</v>
      </c>
      <c r="G802" s="155"/>
    </row>
    <row r="803" spans="1:7" ht="15" customHeight="1" x14ac:dyDescent="0.2">
      <c r="A803" s="37"/>
      <c r="B803" s="27">
        <v>30001001204</v>
      </c>
      <c r="C803" s="39">
        <v>3123</v>
      </c>
      <c r="D803" s="78" t="s">
        <v>30</v>
      </c>
      <c r="E803" s="59">
        <v>10000</v>
      </c>
      <c r="G803" s="155"/>
    </row>
    <row r="804" spans="1:7" ht="15" customHeight="1" x14ac:dyDescent="0.2">
      <c r="A804" s="37"/>
      <c r="B804" s="27">
        <v>30001001465</v>
      </c>
      <c r="C804" s="39">
        <v>3149</v>
      </c>
      <c r="D804" s="78" t="s">
        <v>30</v>
      </c>
      <c r="E804" s="59">
        <v>30000</v>
      </c>
      <c r="G804" s="155"/>
    </row>
    <row r="805" spans="1:7" ht="15" customHeight="1" x14ac:dyDescent="0.2">
      <c r="A805" s="116"/>
      <c r="B805" s="51"/>
      <c r="C805" s="52" t="s">
        <v>13</v>
      </c>
      <c r="D805" s="53"/>
      <c r="E805" s="54">
        <f>SUM(E802:E804)</f>
        <v>70000</v>
      </c>
      <c r="G805" s="155"/>
    </row>
    <row r="806" spans="1:7" ht="15" customHeight="1" x14ac:dyDescent="0.2">
      <c r="G806" s="155"/>
    </row>
    <row r="807" spans="1:7" ht="15" customHeight="1" x14ac:dyDescent="0.2">
      <c r="G807" s="155"/>
    </row>
    <row r="808" spans="1:7" ht="15" customHeight="1" x14ac:dyDescent="0.25">
      <c r="A808" s="1" t="s">
        <v>257</v>
      </c>
      <c r="G808" s="155"/>
    </row>
    <row r="809" spans="1:7" ht="15" customHeight="1" x14ac:dyDescent="0.2">
      <c r="A809" s="257" t="s">
        <v>258</v>
      </c>
      <c r="B809" s="257"/>
      <c r="C809" s="257"/>
      <c r="D809" s="257"/>
      <c r="E809" s="257"/>
      <c r="G809" s="155"/>
    </row>
    <row r="810" spans="1:7" ht="15" customHeight="1" x14ac:dyDescent="0.2">
      <c r="A810" s="257"/>
      <c r="B810" s="257"/>
      <c r="C810" s="257"/>
      <c r="D810" s="257"/>
      <c r="E810" s="257"/>
      <c r="G810" s="155"/>
    </row>
    <row r="811" spans="1:7" ht="15" customHeight="1" x14ac:dyDescent="0.2">
      <c r="A811" s="254" t="s">
        <v>259</v>
      </c>
      <c r="B811" s="254"/>
      <c r="C811" s="254"/>
      <c r="D811" s="254"/>
      <c r="E811" s="254"/>
      <c r="G811" s="155"/>
    </row>
    <row r="812" spans="1:7" ht="15" customHeight="1" x14ac:dyDescent="0.2">
      <c r="A812" s="254"/>
      <c r="B812" s="254"/>
      <c r="C812" s="254"/>
      <c r="D812" s="254"/>
      <c r="E812" s="254"/>
      <c r="G812" s="155"/>
    </row>
    <row r="813" spans="1:7" ht="15" customHeight="1" x14ac:dyDescent="0.2">
      <c r="A813" s="254"/>
      <c r="B813" s="254"/>
      <c r="C813" s="254"/>
      <c r="D813" s="254"/>
      <c r="E813" s="254"/>
      <c r="G813" s="155"/>
    </row>
    <row r="814" spans="1:7" ht="15" customHeight="1" x14ac:dyDescent="0.2">
      <c r="A814" s="254"/>
      <c r="B814" s="254"/>
      <c r="C814" s="254"/>
      <c r="D814" s="254"/>
      <c r="E814" s="254"/>
      <c r="G814" s="155"/>
    </row>
    <row r="815" spans="1:7" ht="15" customHeight="1" x14ac:dyDescent="0.2">
      <c r="A815" s="254"/>
      <c r="B815" s="254"/>
      <c r="C815" s="254"/>
      <c r="D815" s="254"/>
      <c r="E815" s="254"/>
      <c r="G815" s="155"/>
    </row>
    <row r="816" spans="1:7" ht="15" customHeight="1" x14ac:dyDescent="0.2">
      <c r="G816" s="155"/>
    </row>
    <row r="817" spans="1:7" ht="15" customHeight="1" x14ac:dyDescent="0.25">
      <c r="A817" s="4" t="s">
        <v>14</v>
      </c>
      <c r="B817" s="5"/>
      <c r="C817" s="5"/>
      <c r="D817" s="5"/>
      <c r="E817" s="21"/>
      <c r="G817" s="155"/>
    </row>
    <row r="818" spans="1:7" ht="15" customHeight="1" x14ac:dyDescent="0.2">
      <c r="A818" s="6" t="s">
        <v>130</v>
      </c>
      <c r="B818" s="5"/>
      <c r="C818" s="5"/>
      <c r="D818" s="5"/>
      <c r="E818" s="7" t="s">
        <v>131</v>
      </c>
      <c r="G818" s="155"/>
    </row>
    <row r="819" spans="1:7" ht="15" customHeight="1" x14ac:dyDescent="0.2">
      <c r="A819" s="6"/>
      <c r="B819" s="21"/>
      <c r="C819" s="5"/>
      <c r="D819" s="5"/>
      <c r="E819" s="8"/>
      <c r="G819" s="155"/>
    </row>
    <row r="820" spans="1:7" ht="15" customHeight="1" x14ac:dyDescent="0.2">
      <c r="A820" s="9" t="s">
        <v>7</v>
      </c>
      <c r="B820" s="9" t="s">
        <v>8</v>
      </c>
      <c r="C820" s="9" t="s">
        <v>9</v>
      </c>
      <c r="D820" s="10" t="s">
        <v>10</v>
      </c>
      <c r="E820" s="24" t="s">
        <v>11</v>
      </c>
      <c r="G820" s="155"/>
    </row>
    <row r="821" spans="1:7" ht="15" customHeight="1" x14ac:dyDescent="0.2">
      <c r="A821" s="37">
        <v>500</v>
      </c>
      <c r="B821" s="71">
        <v>20001000000</v>
      </c>
      <c r="C821" s="14">
        <v>2143</v>
      </c>
      <c r="D821" s="28" t="s">
        <v>17</v>
      </c>
      <c r="E821" s="72">
        <v>-133660</v>
      </c>
      <c r="G821" s="155"/>
    </row>
    <row r="822" spans="1:7" ht="15" customHeight="1" x14ac:dyDescent="0.2">
      <c r="A822" s="55"/>
      <c r="B822" s="55"/>
      <c r="C822" s="18" t="s">
        <v>13</v>
      </c>
      <c r="D822" s="19"/>
      <c r="E822" s="20">
        <f>SUM(E821:E821)</f>
        <v>-133660</v>
      </c>
      <c r="G822" s="155"/>
    </row>
    <row r="823" spans="1:7" ht="15" customHeight="1" x14ac:dyDescent="0.2">
      <c r="G823" s="155"/>
    </row>
    <row r="824" spans="1:7" ht="15" customHeight="1" x14ac:dyDescent="0.25">
      <c r="A824" s="34" t="s">
        <v>14</v>
      </c>
      <c r="B824" s="35"/>
      <c r="C824" s="35"/>
      <c r="G824" s="155"/>
    </row>
    <row r="825" spans="1:7" ht="15" customHeight="1" x14ac:dyDescent="0.2">
      <c r="A825" s="61" t="s">
        <v>231</v>
      </c>
      <c r="B825" s="35"/>
      <c r="C825" s="35"/>
      <c r="D825" s="35"/>
      <c r="E825" s="36" t="s">
        <v>232</v>
      </c>
      <c r="G825" s="155"/>
    </row>
    <row r="826" spans="1:7" ht="15" customHeight="1" x14ac:dyDescent="0.2">
      <c r="A826" s="45"/>
      <c r="B826" s="46"/>
      <c r="C826" s="35"/>
      <c r="D826" s="44"/>
      <c r="E826" s="47"/>
      <c r="G826" s="155"/>
    </row>
    <row r="827" spans="1:7" ht="15" customHeight="1" x14ac:dyDescent="0.2">
      <c r="A827" s="24" t="s">
        <v>7</v>
      </c>
      <c r="B827" s="24" t="s">
        <v>8</v>
      </c>
      <c r="C827" s="24" t="s">
        <v>9</v>
      </c>
      <c r="D827" s="48" t="s">
        <v>10</v>
      </c>
      <c r="E827" s="11" t="s">
        <v>11</v>
      </c>
      <c r="G827" s="155"/>
    </row>
    <row r="828" spans="1:7" ht="15" customHeight="1" x14ac:dyDescent="0.2">
      <c r="A828" s="50">
        <v>20</v>
      </c>
      <c r="B828" s="27">
        <v>30004001600</v>
      </c>
      <c r="C828" s="39">
        <v>2212</v>
      </c>
      <c r="D828" s="78" t="s">
        <v>30</v>
      </c>
      <c r="E828" s="41">
        <v>133660</v>
      </c>
      <c r="G828" s="155"/>
    </row>
    <row r="829" spans="1:7" ht="15" customHeight="1" x14ac:dyDescent="0.2">
      <c r="A829" s="50"/>
      <c r="B829" s="51"/>
      <c r="C829" s="52" t="s">
        <v>13</v>
      </c>
      <c r="D829" s="53"/>
      <c r="E829" s="54">
        <f>SUM(E828:E828)</f>
        <v>133660</v>
      </c>
      <c r="G829" s="155"/>
    </row>
    <row r="830" spans="1:7" ht="15" customHeight="1" x14ac:dyDescent="0.2">
      <c r="G830" s="155"/>
    </row>
    <row r="831" spans="1:7" ht="15" customHeight="1" x14ac:dyDescent="0.2">
      <c r="G831" s="155"/>
    </row>
    <row r="832" spans="1:7" ht="15" customHeight="1" x14ac:dyDescent="0.2">
      <c r="G832" s="155"/>
    </row>
    <row r="833" spans="1:7" ht="15" customHeight="1" x14ac:dyDescent="0.2">
      <c r="G833" s="155"/>
    </row>
    <row r="834" spans="1:7" ht="15" customHeight="1" x14ac:dyDescent="0.25">
      <c r="A834" s="1" t="s">
        <v>260</v>
      </c>
      <c r="G834" s="155"/>
    </row>
    <row r="835" spans="1:7" ht="15" customHeight="1" x14ac:dyDescent="0.2">
      <c r="A835" s="255" t="s">
        <v>161</v>
      </c>
      <c r="B835" s="255"/>
      <c r="C835" s="255"/>
      <c r="D835" s="255"/>
      <c r="E835" s="255"/>
      <c r="G835" s="155"/>
    </row>
    <row r="836" spans="1:7" ht="15" customHeight="1" x14ac:dyDescent="0.2">
      <c r="A836" s="255"/>
      <c r="B836" s="255"/>
      <c r="C836" s="255"/>
      <c r="D836" s="255"/>
      <c r="E836" s="255"/>
      <c r="G836" s="155"/>
    </row>
    <row r="837" spans="1:7" ht="15" customHeight="1" x14ac:dyDescent="0.2">
      <c r="A837" s="254" t="s">
        <v>261</v>
      </c>
      <c r="B837" s="254"/>
      <c r="C837" s="254"/>
      <c r="D837" s="254"/>
      <c r="E837" s="254"/>
      <c r="G837" s="155"/>
    </row>
    <row r="838" spans="1:7" ht="15" customHeight="1" x14ac:dyDescent="0.2">
      <c r="A838" s="254"/>
      <c r="B838" s="254"/>
      <c r="C838" s="254"/>
      <c r="D838" s="254"/>
      <c r="E838" s="254"/>
      <c r="G838" s="155"/>
    </row>
    <row r="839" spans="1:7" ht="15" customHeight="1" x14ac:dyDescent="0.2">
      <c r="A839" s="254"/>
      <c r="B839" s="254"/>
      <c r="C839" s="254"/>
      <c r="D839" s="254"/>
      <c r="E839" s="254"/>
      <c r="G839" s="155"/>
    </row>
    <row r="840" spans="1:7" ht="15" customHeight="1" x14ac:dyDescent="0.2">
      <c r="A840" s="254"/>
      <c r="B840" s="254"/>
      <c r="C840" s="254"/>
      <c r="D840" s="254"/>
      <c r="E840" s="254"/>
      <c r="G840" s="155"/>
    </row>
    <row r="841" spans="1:7" ht="15" customHeight="1" x14ac:dyDescent="0.2">
      <c r="A841" s="254"/>
      <c r="B841" s="254"/>
      <c r="C841" s="254"/>
      <c r="D841" s="254"/>
      <c r="E841" s="254"/>
      <c r="G841" s="155"/>
    </row>
    <row r="842" spans="1:7" ht="15" customHeight="1" x14ac:dyDescent="0.2">
      <c r="A842" s="254"/>
      <c r="B842" s="254"/>
      <c r="C842" s="254"/>
      <c r="D842" s="254"/>
      <c r="E842" s="254"/>
      <c r="G842" s="155"/>
    </row>
    <row r="843" spans="1:7" ht="15" customHeight="1" x14ac:dyDescent="0.2">
      <c r="A843" s="254"/>
      <c r="B843" s="254"/>
      <c r="C843" s="254"/>
      <c r="D843" s="254"/>
      <c r="E843" s="254"/>
      <c r="G843" s="155"/>
    </row>
    <row r="844" spans="1:7" ht="15" customHeight="1" x14ac:dyDescent="0.2">
      <c r="A844" s="254"/>
      <c r="B844" s="254"/>
      <c r="C844" s="254"/>
      <c r="D844" s="254"/>
      <c r="E844" s="254"/>
      <c r="G844" s="155"/>
    </row>
    <row r="845" spans="1:7" ht="15" customHeight="1" x14ac:dyDescent="0.25">
      <c r="A845" s="1"/>
      <c r="G845" s="155"/>
    </row>
    <row r="846" spans="1:7" ht="15" customHeight="1" x14ac:dyDescent="0.25">
      <c r="A846" s="34" t="s">
        <v>14</v>
      </c>
      <c r="B846" s="35"/>
      <c r="C846" s="35"/>
      <c r="D846" s="21"/>
      <c r="E846" s="21"/>
      <c r="G846" s="155"/>
    </row>
    <row r="847" spans="1:7" ht="15" customHeight="1" x14ac:dyDescent="0.2">
      <c r="A847" s="61" t="s">
        <v>54</v>
      </c>
      <c r="B847" s="35"/>
      <c r="C847" s="35"/>
      <c r="D847" s="35"/>
      <c r="E847" s="36" t="s">
        <v>55</v>
      </c>
      <c r="G847" s="155"/>
    </row>
    <row r="848" spans="1:7" ht="15" customHeight="1" x14ac:dyDescent="0.2">
      <c r="A848" s="45"/>
      <c r="B848" s="46"/>
      <c r="C848" s="35"/>
      <c r="D848" s="45"/>
      <c r="E848" s="47"/>
      <c r="G848" s="155"/>
    </row>
    <row r="849" spans="1:7" ht="15" customHeight="1" x14ac:dyDescent="0.2">
      <c r="A849" s="24" t="s">
        <v>7</v>
      </c>
      <c r="B849" s="24" t="s">
        <v>8</v>
      </c>
      <c r="C849" s="24" t="s">
        <v>9</v>
      </c>
      <c r="D849" s="48" t="s">
        <v>10</v>
      </c>
      <c r="E849" s="24" t="s">
        <v>11</v>
      </c>
    </row>
    <row r="850" spans="1:7" ht="15" customHeight="1" x14ac:dyDescent="0.2">
      <c r="A850" s="70">
        <v>41100880</v>
      </c>
      <c r="B850" s="71">
        <v>60007100101</v>
      </c>
      <c r="C850" s="27">
        <v>2143</v>
      </c>
      <c r="D850" s="76" t="s">
        <v>43</v>
      </c>
      <c r="E850" s="83">
        <f>-380000</f>
        <v>-380000</v>
      </c>
    </row>
    <row r="851" spans="1:7" ht="15" customHeight="1" x14ac:dyDescent="0.2">
      <c r="A851" s="70">
        <v>41500881</v>
      </c>
      <c r="B851" s="71">
        <v>60007100101</v>
      </c>
      <c r="C851" s="27">
        <v>2143</v>
      </c>
      <c r="D851" s="76" t="s">
        <v>43</v>
      </c>
      <c r="E851" s="83">
        <v>-3230000</v>
      </c>
    </row>
    <row r="852" spans="1:7" ht="15" customHeight="1" x14ac:dyDescent="0.2">
      <c r="A852" s="70">
        <v>41100882</v>
      </c>
      <c r="B852" s="71">
        <v>60007100101</v>
      </c>
      <c r="C852" s="27">
        <v>2143</v>
      </c>
      <c r="D852" s="76" t="s">
        <v>43</v>
      </c>
      <c r="E852" s="83">
        <v>-190000</v>
      </c>
      <c r="G852" s="60">
        <f>SUM(E850:E852,E856,E858)</f>
        <v>-4790000</v>
      </c>
    </row>
    <row r="853" spans="1:7" ht="15" customHeight="1" x14ac:dyDescent="0.2">
      <c r="A853" s="70">
        <v>41100880</v>
      </c>
      <c r="B853" s="71">
        <v>60007100101</v>
      </c>
      <c r="C853" s="27">
        <v>2143</v>
      </c>
      <c r="D853" s="28" t="s">
        <v>17</v>
      </c>
      <c r="E853" s="83">
        <v>380000</v>
      </c>
      <c r="G853" s="60">
        <f>SUM(E853:E855,E857,E859)</f>
        <v>4790000</v>
      </c>
    </row>
    <row r="854" spans="1:7" ht="15" customHeight="1" x14ac:dyDescent="0.2">
      <c r="A854" s="70">
        <v>41500881</v>
      </c>
      <c r="B854" s="71">
        <v>60007100101</v>
      </c>
      <c r="C854" s="27">
        <v>2143</v>
      </c>
      <c r="D854" s="28" t="s">
        <v>17</v>
      </c>
      <c r="E854" s="83">
        <v>3230000</v>
      </c>
    </row>
    <row r="855" spans="1:7" ht="15" customHeight="1" x14ac:dyDescent="0.2">
      <c r="A855" s="70">
        <v>41100882</v>
      </c>
      <c r="B855" s="71">
        <v>60007100101</v>
      </c>
      <c r="C855" s="27">
        <v>2143</v>
      </c>
      <c r="D855" s="28" t="s">
        <v>17</v>
      </c>
      <c r="E855" s="83">
        <v>190000</v>
      </c>
    </row>
    <row r="856" spans="1:7" ht="15" customHeight="1" x14ac:dyDescent="0.2">
      <c r="A856" s="70">
        <v>38100874</v>
      </c>
      <c r="B856" s="71">
        <v>60001100348</v>
      </c>
      <c r="C856" s="27">
        <v>3122</v>
      </c>
      <c r="D856" s="76" t="s">
        <v>169</v>
      </c>
      <c r="E856" s="83">
        <v>-50000</v>
      </c>
    </row>
    <row r="857" spans="1:7" ht="15" customHeight="1" x14ac:dyDescent="0.2">
      <c r="A857" s="70">
        <v>38100874</v>
      </c>
      <c r="B857" s="71">
        <v>60001100348</v>
      </c>
      <c r="C857" s="27">
        <v>3122</v>
      </c>
      <c r="D857" s="76" t="s">
        <v>100</v>
      </c>
      <c r="E857" s="83">
        <v>50000</v>
      </c>
    </row>
    <row r="858" spans="1:7" ht="15" customHeight="1" x14ac:dyDescent="0.2">
      <c r="A858" s="70">
        <v>38100874</v>
      </c>
      <c r="B858" s="71">
        <v>60001100347</v>
      </c>
      <c r="C858" s="27">
        <v>3122</v>
      </c>
      <c r="D858" s="76" t="s">
        <v>100</v>
      </c>
      <c r="E858" s="83">
        <v>-940000</v>
      </c>
    </row>
    <row r="859" spans="1:7" ht="15" customHeight="1" x14ac:dyDescent="0.2">
      <c r="A859" s="70">
        <v>38100874</v>
      </c>
      <c r="B859" s="71">
        <v>60001100347</v>
      </c>
      <c r="C859" s="27">
        <v>3122</v>
      </c>
      <c r="D859" s="76" t="s">
        <v>169</v>
      </c>
      <c r="E859" s="83">
        <v>940000</v>
      </c>
    </row>
    <row r="860" spans="1:7" ht="15" customHeight="1" x14ac:dyDescent="0.2">
      <c r="A860" s="70"/>
      <c r="B860" s="27"/>
      <c r="C860" s="18" t="s">
        <v>13</v>
      </c>
      <c r="D860" s="19"/>
      <c r="E860" s="20">
        <f>SUM(E850:E859)</f>
        <v>0</v>
      </c>
    </row>
    <row r="861" spans="1:7" ht="15" customHeight="1" x14ac:dyDescent="0.2"/>
    <row r="862" spans="1:7" ht="15" customHeight="1" x14ac:dyDescent="0.2"/>
    <row r="863" spans="1:7" ht="15" customHeight="1" x14ac:dyDescent="0.25">
      <c r="A863" s="1" t="s">
        <v>266</v>
      </c>
      <c r="G863" s="155"/>
    </row>
    <row r="864" spans="1:7" ht="15" customHeight="1" x14ac:dyDescent="0.2">
      <c r="A864" s="255" t="s">
        <v>267</v>
      </c>
      <c r="B864" s="255"/>
      <c r="C864" s="255"/>
      <c r="D864" s="255"/>
      <c r="E864" s="255"/>
      <c r="G864" s="155"/>
    </row>
    <row r="865" spans="1:7" ht="15" customHeight="1" x14ac:dyDescent="0.2">
      <c r="A865" s="255"/>
      <c r="B865" s="255"/>
      <c r="C865" s="255"/>
      <c r="D865" s="255"/>
      <c r="E865" s="255"/>
      <c r="G865" s="155"/>
    </row>
    <row r="866" spans="1:7" ht="15" customHeight="1" x14ac:dyDescent="0.2">
      <c r="A866" s="254" t="s">
        <v>511</v>
      </c>
      <c r="B866" s="254"/>
      <c r="C866" s="254"/>
      <c r="D866" s="254"/>
      <c r="E866" s="254"/>
      <c r="G866" s="155"/>
    </row>
    <row r="867" spans="1:7" ht="15" customHeight="1" x14ac:dyDescent="0.2">
      <c r="A867" s="254"/>
      <c r="B867" s="254"/>
      <c r="C867" s="254"/>
      <c r="D867" s="254"/>
      <c r="E867" s="254"/>
      <c r="G867" s="155"/>
    </row>
    <row r="868" spans="1:7" ht="15" customHeight="1" x14ac:dyDescent="0.2">
      <c r="A868" s="254"/>
      <c r="B868" s="254"/>
      <c r="C868" s="254"/>
      <c r="D868" s="254"/>
      <c r="E868" s="254"/>
      <c r="G868" s="155"/>
    </row>
    <row r="869" spans="1:7" ht="15" customHeight="1" x14ac:dyDescent="0.2">
      <c r="A869" s="254"/>
      <c r="B869" s="254"/>
      <c r="C869" s="254"/>
      <c r="D869" s="254"/>
      <c r="E869" s="254"/>
      <c r="G869" s="155"/>
    </row>
    <row r="870" spans="1:7" ht="15" customHeight="1" x14ac:dyDescent="0.2">
      <c r="A870" s="254"/>
      <c r="B870" s="254"/>
      <c r="C870" s="254"/>
      <c r="D870" s="254"/>
      <c r="E870" s="254"/>
      <c r="G870" s="155"/>
    </row>
    <row r="871" spans="1:7" ht="15" customHeight="1" x14ac:dyDescent="0.2">
      <c r="A871" s="254"/>
      <c r="B871" s="254"/>
      <c r="C871" s="254"/>
      <c r="D871" s="254"/>
      <c r="E871" s="254"/>
      <c r="G871" s="155"/>
    </row>
    <row r="872" spans="1:7" ht="15" customHeight="1" x14ac:dyDescent="0.2">
      <c r="A872" s="254"/>
      <c r="B872" s="254"/>
      <c r="C872" s="254"/>
      <c r="D872" s="254"/>
      <c r="E872" s="254"/>
      <c r="G872" s="155"/>
    </row>
    <row r="873" spans="1:7" ht="15" customHeight="1" x14ac:dyDescent="0.2">
      <c r="A873" s="2"/>
      <c r="B873" s="2"/>
      <c r="C873" s="2"/>
      <c r="D873" s="2"/>
      <c r="E873" s="2"/>
      <c r="G873" s="155"/>
    </row>
    <row r="874" spans="1:7" ht="15" customHeight="1" x14ac:dyDescent="0.25">
      <c r="A874" s="34" t="s">
        <v>14</v>
      </c>
      <c r="B874" s="5"/>
      <c r="C874" s="5"/>
      <c r="D874" s="5"/>
      <c r="E874" s="5"/>
      <c r="G874" s="155"/>
    </row>
    <row r="875" spans="1:7" ht="15" customHeight="1" x14ac:dyDescent="0.2">
      <c r="A875" s="61" t="s">
        <v>233</v>
      </c>
      <c r="B875" s="5"/>
      <c r="C875" s="5"/>
      <c r="D875" s="5"/>
      <c r="E875" s="7" t="s">
        <v>234</v>
      </c>
      <c r="G875" s="155"/>
    </row>
    <row r="876" spans="1:7" ht="15" customHeight="1" x14ac:dyDescent="0.2">
      <c r="A876" s="109"/>
      <c r="B876" s="141"/>
      <c r="C876" s="5"/>
      <c r="D876" s="5"/>
      <c r="E876" s="8"/>
      <c r="G876" s="155"/>
    </row>
    <row r="877" spans="1:7" ht="15" customHeight="1" x14ac:dyDescent="0.2">
      <c r="A877" s="9" t="s">
        <v>7</v>
      </c>
      <c r="B877" s="9" t="s">
        <v>8</v>
      </c>
      <c r="C877" s="9" t="s">
        <v>9</v>
      </c>
      <c r="D877" s="10" t="s">
        <v>10</v>
      </c>
      <c r="E877" s="24" t="s">
        <v>11</v>
      </c>
      <c r="G877" s="155"/>
    </row>
    <row r="878" spans="1:7" ht="15" customHeight="1" x14ac:dyDescent="0.2">
      <c r="A878" s="37">
        <v>16</v>
      </c>
      <c r="B878" s="71">
        <v>30102000000</v>
      </c>
      <c r="C878" s="57">
        <v>3639</v>
      </c>
      <c r="D878" s="76" t="s">
        <v>75</v>
      </c>
      <c r="E878" s="16">
        <v>-60000</v>
      </c>
      <c r="G878" s="155"/>
    </row>
    <row r="879" spans="1:7" ht="15" customHeight="1" x14ac:dyDescent="0.2">
      <c r="A879" s="37">
        <v>16</v>
      </c>
      <c r="B879" s="71">
        <v>30101000000</v>
      </c>
      <c r="C879" s="57">
        <v>3639</v>
      </c>
      <c r="D879" s="28" t="s">
        <v>77</v>
      </c>
      <c r="E879" s="16">
        <v>-50000</v>
      </c>
      <c r="G879" s="155"/>
    </row>
    <row r="880" spans="1:7" ht="15" customHeight="1" x14ac:dyDescent="0.2">
      <c r="A880" s="37">
        <v>16</v>
      </c>
      <c r="B880" s="71">
        <v>30101000000</v>
      </c>
      <c r="C880" s="57">
        <v>3639</v>
      </c>
      <c r="D880" s="28" t="s">
        <v>76</v>
      </c>
      <c r="E880" s="16">
        <v>50000</v>
      </c>
      <c r="G880" s="155"/>
    </row>
    <row r="881" spans="1:7" ht="15" customHeight="1" x14ac:dyDescent="0.2">
      <c r="A881" s="37">
        <v>16</v>
      </c>
      <c r="B881" s="71">
        <v>30101000000</v>
      </c>
      <c r="C881" s="57">
        <v>3639</v>
      </c>
      <c r="D881" s="76" t="s">
        <v>152</v>
      </c>
      <c r="E881" s="16">
        <v>60000</v>
      </c>
      <c r="G881" s="155"/>
    </row>
    <row r="882" spans="1:7" ht="15" customHeight="1" x14ac:dyDescent="0.2">
      <c r="A882" s="37"/>
      <c r="B882" s="130"/>
      <c r="C882" s="18" t="s">
        <v>13</v>
      </c>
      <c r="D882" s="19"/>
      <c r="E882" s="20">
        <f>SUM(E878:E881)</f>
        <v>0</v>
      </c>
      <c r="G882" s="155"/>
    </row>
    <row r="883" spans="1:7" ht="15" customHeight="1" x14ac:dyDescent="0.2">
      <c r="G883" s="155"/>
    </row>
    <row r="884" spans="1:7" ht="15" customHeight="1" x14ac:dyDescent="0.2">
      <c r="G884" s="155"/>
    </row>
    <row r="885" spans="1:7" ht="15" customHeight="1" x14ac:dyDescent="0.25">
      <c r="A885" s="1" t="s">
        <v>268</v>
      </c>
      <c r="G885" s="155"/>
    </row>
    <row r="886" spans="1:7" ht="15" customHeight="1" x14ac:dyDescent="0.2">
      <c r="A886" s="255" t="s">
        <v>155</v>
      </c>
      <c r="B886" s="255"/>
      <c r="C886" s="255"/>
      <c r="D886" s="255"/>
      <c r="E886" s="255"/>
      <c r="G886" s="155"/>
    </row>
    <row r="887" spans="1:7" ht="15" customHeight="1" x14ac:dyDescent="0.2">
      <c r="A887" s="255"/>
      <c r="B887" s="255"/>
      <c r="C887" s="255"/>
      <c r="D887" s="255"/>
      <c r="E887" s="255"/>
      <c r="G887" s="155"/>
    </row>
    <row r="888" spans="1:7" ht="15" customHeight="1" x14ac:dyDescent="0.2">
      <c r="A888" s="256" t="s">
        <v>269</v>
      </c>
      <c r="B888" s="256"/>
      <c r="C888" s="256"/>
      <c r="D888" s="256"/>
      <c r="E888" s="256"/>
      <c r="G888" s="155"/>
    </row>
    <row r="889" spans="1:7" ht="15" customHeight="1" x14ac:dyDescent="0.2">
      <c r="A889" s="256"/>
      <c r="B889" s="256"/>
      <c r="C889" s="256"/>
      <c r="D889" s="256"/>
      <c r="E889" s="256"/>
      <c r="G889" s="155"/>
    </row>
    <row r="890" spans="1:7" ht="15" customHeight="1" x14ac:dyDescent="0.2">
      <c r="A890" s="256"/>
      <c r="B890" s="256"/>
      <c r="C890" s="256"/>
      <c r="D890" s="256"/>
      <c r="E890" s="256"/>
      <c r="G890" s="155"/>
    </row>
    <row r="891" spans="1:7" ht="15" customHeight="1" x14ac:dyDescent="0.2">
      <c r="A891" s="256"/>
      <c r="B891" s="256"/>
      <c r="C891" s="256"/>
      <c r="D891" s="256"/>
      <c r="E891" s="256"/>
      <c r="G891" s="155"/>
    </row>
    <row r="892" spans="1:7" ht="15" customHeight="1" x14ac:dyDescent="0.2">
      <c r="A892" s="256"/>
      <c r="B892" s="256"/>
      <c r="C892" s="256"/>
      <c r="D892" s="256"/>
      <c r="E892" s="256"/>
      <c r="G892" s="155"/>
    </row>
    <row r="893" spans="1:7" ht="15" customHeight="1" x14ac:dyDescent="0.2">
      <c r="A893" s="256"/>
      <c r="B893" s="256"/>
      <c r="C893" s="256"/>
      <c r="D893" s="256"/>
      <c r="E893" s="256"/>
      <c r="G893" s="155"/>
    </row>
    <row r="894" spans="1:7" ht="15" customHeight="1" x14ac:dyDescent="0.2">
      <c r="A894" s="256"/>
      <c r="B894" s="256"/>
      <c r="C894" s="256"/>
      <c r="D894" s="256"/>
      <c r="E894" s="256"/>
      <c r="G894" s="155"/>
    </row>
    <row r="895" spans="1:7" ht="15" customHeight="1" x14ac:dyDescent="0.2">
      <c r="A895" s="33"/>
      <c r="B895" s="33"/>
      <c r="C895" s="33"/>
      <c r="D895" s="33"/>
      <c r="E895" s="33"/>
      <c r="G895" s="155"/>
    </row>
    <row r="896" spans="1:7" ht="15" customHeight="1" x14ac:dyDescent="0.25">
      <c r="A896" s="4" t="s">
        <v>14</v>
      </c>
      <c r="B896" s="5"/>
      <c r="C896" s="5"/>
      <c r="D896" s="5"/>
      <c r="E896" s="5"/>
      <c r="G896" s="155"/>
    </row>
    <row r="897" spans="1:7" ht="15" customHeight="1" x14ac:dyDescent="0.2">
      <c r="A897" s="6" t="s">
        <v>21</v>
      </c>
      <c r="B897" s="5"/>
      <c r="C897" s="5"/>
      <c r="D897" s="5"/>
      <c r="E897" s="7" t="s">
        <v>22</v>
      </c>
      <c r="G897" s="155"/>
    </row>
    <row r="898" spans="1:7" ht="15" customHeight="1" x14ac:dyDescent="0.2">
      <c r="A898" s="135"/>
      <c r="B898" s="141"/>
      <c r="C898" s="5"/>
      <c r="D898" s="5"/>
      <c r="E898" s="8"/>
      <c r="G898" s="155"/>
    </row>
    <row r="899" spans="1:7" ht="15" customHeight="1" x14ac:dyDescent="0.2">
      <c r="A899" s="9" t="s">
        <v>7</v>
      </c>
      <c r="B899" s="9" t="s">
        <v>8</v>
      </c>
      <c r="C899" s="9" t="s">
        <v>9</v>
      </c>
      <c r="D899" s="10" t="s">
        <v>10</v>
      </c>
      <c r="E899" s="24" t="s">
        <v>11</v>
      </c>
      <c r="G899" s="155"/>
    </row>
    <row r="900" spans="1:7" ht="15" customHeight="1" x14ac:dyDescent="0.2">
      <c r="A900" s="37">
        <v>2</v>
      </c>
      <c r="B900" s="130">
        <v>30102000000</v>
      </c>
      <c r="C900" s="57">
        <v>3429</v>
      </c>
      <c r="D900" s="76" t="s">
        <v>126</v>
      </c>
      <c r="E900" s="140">
        <v>-25000</v>
      </c>
      <c r="G900" s="155"/>
    </row>
    <row r="901" spans="1:7" ht="15" customHeight="1" x14ac:dyDescent="0.2">
      <c r="A901" s="37">
        <v>2</v>
      </c>
      <c r="B901" s="130">
        <v>30101000000</v>
      </c>
      <c r="C901" s="57">
        <v>3792</v>
      </c>
      <c r="D901" s="28" t="s">
        <v>77</v>
      </c>
      <c r="E901" s="140">
        <v>-25000</v>
      </c>
      <c r="G901" s="155"/>
    </row>
    <row r="902" spans="1:7" ht="15" customHeight="1" x14ac:dyDescent="0.2">
      <c r="A902" s="37">
        <v>2</v>
      </c>
      <c r="B902" s="130">
        <v>30101000000</v>
      </c>
      <c r="C902" s="57">
        <v>3792</v>
      </c>
      <c r="D902" s="28" t="s">
        <v>76</v>
      </c>
      <c r="E902" s="140">
        <v>25000</v>
      </c>
      <c r="G902" s="155"/>
    </row>
    <row r="903" spans="1:7" ht="15" customHeight="1" x14ac:dyDescent="0.2">
      <c r="A903" s="37">
        <v>2</v>
      </c>
      <c r="B903" s="130">
        <v>30102000000</v>
      </c>
      <c r="C903" s="57">
        <v>3429</v>
      </c>
      <c r="D903" s="76" t="s">
        <v>116</v>
      </c>
      <c r="E903" s="140">
        <v>25000</v>
      </c>
      <c r="G903" s="155"/>
    </row>
    <row r="904" spans="1:7" ht="15" customHeight="1" x14ac:dyDescent="0.2">
      <c r="A904" s="42"/>
      <c r="B904" s="42"/>
      <c r="C904" s="18" t="s">
        <v>13</v>
      </c>
      <c r="D904" s="19"/>
      <c r="E904" s="20">
        <f>SUM(E863:E903)</f>
        <v>0</v>
      </c>
      <c r="G904" s="155"/>
    </row>
    <row r="905" spans="1:7" ht="15" customHeight="1" x14ac:dyDescent="0.2">
      <c r="G905" s="155"/>
    </row>
    <row r="906" spans="1:7" ht="15" customHeight="1" x14ac:dyDescent="0.25">
      <c r="A906" s="1" t="s">
        <v>270</v>
      </c>
      <c r="G906" s="155"/>
    </row>
    <row r="907" spans="1:7" ht="15" customHeight="1" x14ac:dyDescent="0.2">
      <c r="A907" s="255" t="s">
        <v>155</v>
      </c>
      <c r="B907" s="255"/>
      <c r="C907" s="255"/>
      <c r="D907" s="255"/>
      <c r="E907" s="255"/>
      <c r="G907" s="155"/>
    </row>
    <row r="908" spans="1:7" ht="15" customHeight="1" x14ac:dyDescent="0.2">
      <c r="A908" s="255"/>
      <c r="B908" s="255"/>
      <c r="C908" s="255"/>
      <c r="D908" s="255"/>
      <c r="E908" s="255"/>
      <c r="G908" s="155"/>
    </row>
    <row r="909" spans="1:7" ht="15" customHeight="1" x14ac:dyDescent="0.2">
      <c r="A909" s="256" t="s">
        <v>271</v>
      </c>
      <c r="B909" s="256"/>
      <c r="C909" s="256"/>
      <c r="D909" s="256"/>
      <c r="E909" s="256"/>
      <c r="G909" s="155"/>
    </row>
    <row r="910" spans="1:7" ht="15" customHeight="1" x14ac:dyDescent="0.2">
      <c r="A910" s="256"/>
      <c r="B910" s="256"/>
      <c r="C910" s="256"/>
      <c r="D910" s="256"/>
      <c r="E910" s="256"/>
      <c r="G910" s="155"/>
    </row>
    <row r="911" spans="1:7" ht="15" customHeight="1" x14ac:dyDescent="0.2">
      <c r="A911" s="256"/>
      <c r="B911" s="256"/>
      <c r="C911" s="256"/>
      <c r="D911" s="256"/>
      <c r="E911" s="256"/>
      <c r="G911" s="155"/>
    </row>
    <row r="912" spans="1:7" ht="15" customHeight="1" x14ac:dyDescent="0.2">
      <c r="A912" s="256"/>
      <c r="B912" s="256"/>
      <c r="C912" s="256"/>
      <c r="D912" s="256"/>
      <c r="E912" s="256"/>
      <c r="G912" s="155"/>
    </row>
    <row r="913" spans="1:7" ht="15" customHeight="1" x14ac:dyDescent="0.2">
      <c r="A913" s="256"/>
      <c r="B913" s="256"/>
      <c r="C913" s="256"/>
      <c r="D913" s="256"/>
      <c r="E913" s="256"/>
      <c r="G913" s="155"/>
    </row>
    <row r="914" spans="1:7" ht="15" customHeight="1" x14ac:dyDescent="0.2">
      <c r="A914" s="256"/>
      <c r="B914" s="256"/>
      <c r="C914" s="256"/>
      <c r="D914" s="256"/>
      <c r="E914" s="256"/>
      <c r="G914" s="155"/>
    </row>
    <row r="915" spans="1:7" ht="15" customHeight="1" x14ac:dyDescent="0.2">
      <c r="A915" s="256"/>
      <c r="B915" s="256"/>
      <c r="C915" s="256"/>
      <c r="D915" s="256"/>
      <c r="E915" s="256"/>
      <c r="G915" s="155"/>
    </row>
    <row r="916" spans="1:7" ht="15" customHeight="1" x14ac:dyDescent="0.2">
      <c r="A916" s="256"/>
      <c r="B916" s="256"/>
      <c r="C916" s="256"/>
      <c r="D916" s="256"/>
      <c r="E916" s="256"/>
      <c r="G916" s="155"/>
    </row>
    <row r="917" spans="1:7" ht="15" customHeight="1" x14ac:dyDescent="0.2">
      <c r="A917" s="33"/>
      <c r="B917" s="33"/>
      <c r="C917" s="33"/>
      <c r="D917" s="33"/>
      <c r="E917" s="33"/>
      <c r="G917" s="155"/>
    </row>
    <row r="918" spans="1:7" ht="15" customHeight="1" x14ac:dyDescent="0.25">
      <c r="A918" s="4" t="s">
        <v>14</v>
      </c>
      <c r="B918" s="5"/>
      <c r="C918" s="5"/>
      <c r="D918" s="5"/>
      <c r="E918" s="5"/>
      <c r="G918" s="155"/>
    </row>
    <row r="919" spans="1:7" ht="15" customHeight="1" x14ac:dyDescent="0.2">
      <c r="A919" s="6" t="s">
        <v>21</v>
      </c>
      <c r="B919" s="5"/>
      <c r="C919" s="5"/>
      <c r="D919" s="5"/>
      <c r="E919" s="7" t="s">
        <v>22</v>
      </c>
      <c r="G919" s="155"/>
    </row>
    <row r="920" spans="1:7" ht="15" customHeight="1" x14ac:dyDescent="0.2">
      <c r="A920" s="135"/>
      <c r="B920" s="141"/>
      <c r="C920" s="5"/>
      <c r="D920" s="5"/>
      <c r="E920" s="8"/>
      <c r="G920" s="155"/>
    </row>
    <row r="921" spans="1:7" ht="15" customHeight="1" x14ac:dyDescent="0.2">
      <c r="A921" s="9" t="s">
        <v>7</v>
      </c>
      <c r="B921" s="9" t="s">
        <v>8</v>
      </c>
      <c r="C921" s="9" t="s">
        <v>9</v>
      </c>
      <c r="D921" s="10" t="s">
        <v>10</v>
      </c>
      <c r="E921" s="24" t="s">
        <v>11</v>
      </c>
      <c r="G921" s="155"/>
    </row>
    <row r="922" spans="1:7" ht="15" customHeight="1" x14ac:dyDescent="0.2">
      <c r="A922" s="37">
        <v>550</v>
      </c>
      <c r="B922" s="130">
        <v>30102000000</v>
      </c>
      <c r="C922" s="57">
        <v>1037</v>
      </c>
      <c r="D922" s="139" t="s">
        <v>75</v>
      </c>
      <c r="E922" s="140">
        <v>-2424510</v>
      </c>
      <c r="G922" s="155"/>
    </row>
    <row r="923" spans="1:7" ht="15" customHeight="1" x14ac:dyDescent="0.2">
      <c r="A923" s="37">
        <v>550</v>
      </c>
      <c r="B923" s="130">
        <v>30100008236</v>
      </c>
      <c r="C923" s="57">
        <v>1037</v>
      </c>
      <c r="D923" s="133" t="s">
        <v>125</v>
      </c>
      <c r="E923" s="181">
        <v>132830</v>
      </c>
      <c r="G923" s="155"/>
    </row>
    <row r="924" spans="1:7" ht="15" customHeight="1" x14ac:dyDescent="0.2">
      <c r="A924" s="37">
        <v>550</v>
      </c>
      <c r="B924" s="130">
        <v>30100008221</v>
      </c>
      <c r="C924" s="57">
        <v>1037</v>
      </c>
      <c r="D924" s="133" t="s">
        <v>125</v>
      </c>
      <c r="E924" s="182">
        <v>64156</v>
      </c>
      <c r="G924" s="155"/>
    </row>
    <row r="925" spans="1:7" ht="15" customHeight="1" x14ac:dyDescent="0.2">
      <c r="A925" s="37">
        <v>550</v>
      </c>
      <c r="B925" s="130">
        <v>30100008481</v>
      </c>
      <c r="C925" s="57">
        <v>1037</v>
      </c>
      <c r="D925" s="133" t="s">
        <v>125</v>
      </c>
      <c r="E925" s="182">
        <v>85200</v>
      </c>
      <c r="G925" s="155"/>
    </row>
    <row r="926" spans="1:7" ht="15" customHeight="1" x14ac:dyDescent="0.2">
      <c r="A926" s="37">
        <v>550</v>
      </c>
      <c r="B926" s="130">
        <v>30100008356</v>
      </c>
      <c r="C926" s="57">
        <v>1037</v>
      </c>
      <c r="D926" s="133" t="s">
        <v>125</v>
      </c>
      <c r="E926" s="182">
        <v>52010</v>
      </c>
      <c r="G926" s="155"/>
    </row>
    <row r="927" spans="1:7" ht="15" customHeight="1" x14ac:dyDescent="0.2">
      <c r="A927" s="37">
        <v>550</v>
      </c>
      <c r="B927" s="130">
        <v>30100008177</v>
      </c>
      <c r="C927" s="57">
        <v>1037</v>
      </c>
      <c r="D927" s="133" t="s">
        <v>125</v>
      </c>
      <c r="E927" s="182">
        <v>179600</v>
      </c>
      <c r="G927" s="155"/>
    </row>
    <row r="928" spans="1:7" ht="15" customHeight="1" x14ac:dyDescent="0.2">
      <c r="A928" s="37">
        <v>550</v>
      </c>
      <c r="B928" s="130">
        <v>30100008447</v>
      </c>
      <c r="C928" s="57">
        <v>1037</v>
      </c>
      <c r="D928" s="133" t="s">
        <v>125</v>
      </c>
      <c r="E928" s="182">
        <v>21250</v>
      </c>
      <c r="G928" s="155"/>
    </row>
    <row r="929" spans="1:7" ht="15" customHeight="1" x14ac:dyDescent="0.2">
      <c r="A929" s="37">
        <v>550</v>
      </c>
      <c r="B929" s="130">
        <v>30100008359</v>
      </c>
      <c r="C929" s="57">
        <v>1037</v>
      </c>
      <c r="D929" s="133" t="s">
        <v>125</v>
      </c>
      <c r="E929" s="182">
        <v>39720</v>
      </c>
      <c r="G929" s="155"/>
    </row>
    <row r="930" spans="1:7" ht="15" customHeight="1" x14ac:dyDescent="0.2">
      <c r="A930" s="37">
        <v>550</v>
      </c>
      <c r="B930" s="130">
        <v>30100008233</v>
      </c>
      <c r="C930" s="57">
        <v>1037</v>
      </c>
      <c r="D930" s="133" t="s">
        <v>125</v>
      </c>
      <c r="E930" s="182">
        <v>10400</v>
      </c>
      <c r="G930" s="155"/>
    </row>
    <row r="931" spans="1:7" ht="15" customHeight="1" x14ac:dyDescent="0.2">
      <c r="A931" s="37">
        <v>550</v>
      </c>
      <c r="B931" s="130">
        <v>30100008276</v>
      </c>
      <c r="C931" s="57">
        <v>1037</v>
      </c>
      <c r="D931" s="133" t="s">
        <v>125</v>
      </c>
      <c r="E931" s="182">
        <v>61980</v>
      </c>
      <c r="G931" s="155"/>
    </row>
    <row r="932" spans="1:7" ht="15" customHeight="1" x14ac:dyDescent="0.2">
      <c r="A932" s="37">
        <v>550</v>
      </c>
      <c r="B932" s="130">
        <v>30100008428</v>
      </c>
      <c r="C932" s="57">
        <v>1037</v>
      </c>
      <c r="D932" s="133" t="s">
        <v>125</v>
      </c>
      <c r="E932" s="182">
        <v>3800</v>
      </c>
      <c r="G932" s="155"/>
    </row>
    <row r="933" spans="1:7" ht="15" customHeight="1" x14ac:dyDescent="0.2">
      <c r="A933" s="37">
        <v>550</v>
      </c>
      <c r="B933" s="130">
        <v>30100008228</v>
      </c>
      <c r="C933" s="57">
        <v>1037</v>
      </c>
      <c r="D933" s="133" t="s">
        <v>125</v>
      </c>
      <c r="E933" s="182">
        <v>19340</v>
      </c>
      <c r="G933" s="155"/>
    </row>
    <row r="934" spans="1:7" ht="15" customHeight="1" x14ac:dyDescent="0.2">
      <c r="A934" s="37">
        <v>550</v>
      </c>
      <c r="B934" s="130">
        <v>30100008173</v>
      </c>
      <c r="C934" s="57">
        <v>1037</v>
      </c>
      <c r="D934" s="133" t="s">
        <v>125</v>
      </c>
      <c r="E934" s="182">
        <v>9760</v>
      </c>
      <c r="G934" s="155"/>
    </row>
    <row r="935" spans="1:7" ht="15" customHeight="1" x14ac:dyDescent="0.2">
      <c r="A935" s="37">
        <v>550</v>
      </c>
      <c r="B935" s="130">
        <v>30100008316</v>
      </c>
      <c r="C935" s="57">
        <v>1037</v>
      </c>
      <c r="D935" s="133" t="s">
        <v>125</v>
      </c>
      <c r="E935" s="182">
        <v>39412</v>
      </c>
      <c r="G935" s="155"/>
    </row>
    <row r="936" spans="1:7" ht="15" customHeight="1" x14ac:dyDescent="0.2">
      <c r="A936" s="37">
        <v>550</v>
      </c>
      <c r="B936" s="130">
        <v>30100008244</v>
      </c>
      <c r="C936" s="57">
        <v>1037</v>
      </c>
      <c r="D936" s="133" t="s">
        <v>125</v>
      </c>
      <c r="E936" s="182">
        <v>7860</v>
      </c>
      <c r="G936" s="155"/>
    </row>
    <row r="937" spans="1:7" ht="15" customHeight="1" x14ac:dyDescent="0.2">
      <c r="A937" s="37">
        <v>550</v>
      </c>
      <c r="B937" s="130">
        <v>30100008455</v>
      </c>
      <c r="C937" s="57">
        <v>1037</v>
      </c>
      <c r="D937" s="133" t="s">
        <v>125</v>
      </c>
      <c r="E937" s="182">
        <v>12960</v>
      </c>
      <c r="G937" s="155"/>
    </row>
    <row r="938" spans="1:7" ht="15" customHeight="1" x14ac:dyDescent="0.2">
      <c r="A938" s="37">
        <v>550</v>
      </c>
      <c r="B938" s="130">
        <v>30100008207</v>
      </c>
      <c r="C938" s="57">
        <v>1037</v>
      </c>
      <c r="D938" s="133" t="s">
        <v>125</v>
      </c>
      <c r="E938" s="182">
        <v>19360</v>
      </c>
      <c r="G938" s="155"/>
    </row>
    <row r="939" spans="1:7" ht="15" customHeight="1" x14ac:dyDescent="0.2">
      <c r="A939" s="37">
        <v>550</v>
      </c>
      <c r="B939" s="130">
        <v>30100008554</v>
      </c>
      <c r="C939" s="57">
        <v>1037</v>
      </c>
      <c r="D939" s="133" t="s">
        <v>125</v>
      </c>
      <c r="E939" s="182">
        <v>66420</v>
      </c>
      <c r="G939" s="155"/>
    </row>
    <row r="940" spans="1:7" ht="15" customHeight="1" x14ac:dyDescent="0.2">
      <c r="A940" s="37">
        <v>550</v>
      </c>
      <c r="B940" s="130">
        <v>30100008234</v>
      </c>
      <c r="C940" s="57">
        <v>1037</v>
      </c>
      <c r="D940" s="133" t="s">
        <v>125</v>
      </c>
      <c r="E940" s="182">
        <v>14400</v>
      </c>
      <c r="G940" s="155"/>
    </row>
    <row r="941" spans="1:7" ht="15" customHeight="1" x14ac:dyDescent="0.2">
      <c r="A941" s="37">
        <v>550</v>
      </c>
      <c r="B941" s="130">
        <v>30100008020</v>
      </c>
      <c r="C941" s="57">
        <v>1037</v>
      </c>
      <c r="D941" s="133" t="s">
        <v>125</v>
      </c>
      <c r="E941" s="182">
        <v>220702</v>
      </c>
      <c r="G941" s="155"/>
    </row>
    <row r="942" spans="1:7" ht="15" customHeight="1" x14ac:dyDescent="0.2">
      <c r="A942" s="37">
        <v>550</v>
      </c>
      <c r="B942" s="130">
        <v>30100008332</v>
      </c>
      <c r="C942" s="57">
        <v>1037</v>
      </c>
      <c r="D942" s="133" t="s">
        <v>125</v>
      </c>
      <c r="E942" s="182">
        <v>31650</v>
      </c>
      <c r="G942" s="155"/>
    </row>
    <row r="943" spans="1:7" ht="15" customHeight="1" x14ac:dyDescent="0.2">
      <c r="A943" s="37">
        <v>550</v>
      </c>
      <c r="B943" s="130">
        <v>30100008434</v>
      </c>
      <c r="C943" s="57">
        <v>1037</v>
      </c>
      <c r="D943" s="133" t="s">
        <v>125</v>
      </c>
      <c r="E943" s="182">
        <v>40880</v>
      </c>
      <c r="G943" s="155"/>
    </row>
    <row r="944" spans="1:7" ht="15" customHeight="1" x14ac:dyDescent="0.2">
      <c r="A944" s="37">
        <v>550</v>
      </c>
      <c r="B944" s="130">
        <v>30100008464</v>
      </c>
      <c r="C944" s="57">
        <v>1037</v>
      </c>
      <c r="D944" s="133" t="s">
        <v>125</v>
      </c>
      <c r="E944" s="182">
        <v>8696</v>
      </c>
      <c r="G944" s="155"/>
    </row>
    <row r="945" spans="1:7" ht="15" customHeight="1" x14ac:dyDescent="0.2">
      <c r="A945" s="37">
        <v>550</v>
      </c>
      <c r="B945" s="130">
        <v>30100008421</v>
      </c>
      <c r="C945" s="57">
        <v>1037</v>
      </c>
      <c r="D945" s="133" t="s">
        <v>125</v>
      </c>
      <c r="E945" s="182">
        <v>74880</v>
      </c>
      <c r="G945" s="155"/>
    </row>
    <row r="946" spans="1:7" ht="15" customHeight="1" x14ac:dyDescent="0.2">
      <c r="A946" s="37">
        <v>550</v>
      </c>
      <c r="B946" s="130">
        <v>30100008414</v>
      </c>
      <c r="C946" s="57">
        <v>1037</v>
      </c>
      <c r="D946" s="133" t="s">
        <v>125</v>
      </c>
      <c r="E946" s="182">
        <v>72000</v>
      </c>
      <c r="G946" s="155"/>
    </row>
    <row r="947" spans="1:7" ht="15" customHeight="1" x14ac:dyDescent="0.2">
      <c r="A947" s="37">
        <v>550</v>
      </c>
      <c r="B947" s="130">
        <v>30100008484</v>
      </c>
      <c r="C947" s="57">
        <v>1037</v>
      </c>
      <c r="D947" s="133" t="s">
        <v>125</v>
      </c>
      <c r="E947" s="182">
        <v>17340</v>
      </c>
      <c r="G947" s="155"/>
    </row>
    <row r="948" spans="1:7" ht="15" customHeight="1" x14ac:dyDescent="0.2">
      <c r="A948" s="37">
        <v>550</v>
      </c>
      <c r="B948" s="130">
        <v>30100008343</v>
      </c>
      <c r="C948" s="57">
        <v>1037</v>
      </c>
      <c r="D948" s="133" t="s">
        <v>125</v>
      </c>
      <c r="E948" s="182">
        <v>21940</v>
      </c>
      <c r="G948" s="155"/>
    </row>
    <row r="949" spans="1:7" ht="15" customHeight="1" x14ac:dyDescent="0.2">
      <c r="A949" s="37">
        <v>550</v>
      </c>
      <c r="B949" s="130">
        <v>30100008460</v>
      </c>
      <c r="C949" s="57">
        <v>1037</v>
      </c>
      <c r="D949" s="133" t="s">
        <v>125</v>
      </c>
      <c r="E949" s="182">
        <v>10800</v>
      </c>
      <c r="G949" s="155"/>
    </row>
    <row r="950" spans="1:7" ht="15" customHeight="1" x14ac:dyDescent="0.2">
      <c r="A950" s="37">
        <v>550</v>
      </c>
      <c r="B950" s="130">
        <v>30100008461</v>
      </c>
      <c r="C950" s="57">
        <v>1037</v>
      </c>
      <c r="D950" s="133" t="s">
        <v>125</v>
      </c>
      <c r="E950" s="182">
        <v>138000</v>
      </c>
      <c r="G950" s="155"/>
    </row>
    <row r="951" spans="1:7" ht="15" customHeight="1" x14ac:dyDescent="0.2">
      <c r="A951" s="37">
        <v>550</v>
      </c>
      <c r="B951" s="130">
        <v>30100008016</v>
      </c>
      <c r="C951" s="57">
        <v>1037</v>
      </c>
      <c r="D951" s="133" t="s">
        <v>125</v>
      </c>
      <c r="E951" s="182">
        <v>22790</v>
      </c>
      <c r="G951" s="155"/>
    </row>
    <row r="952" spans="1:7" ht="15" customHeight="1" x14ac:dyDescent="0.2">
      <c r="A952" s="37">
        <v>550</v>
      </c>
      <c r="B952" s="130">
        <v>30100008017</v>
      </c>
      <c r="C952" s="57">
        <v>1037</v>
      </c>
      <c r="D952" s="133" t="s">
        <v>125</v>
      </c>
      <c r="E952" s="182">
        <v>39160</v>
      </c>
      <c r="G952" s="155"/>
    </row>
    <row r="953" spans="1:7" ht="15" customHeight="1" x14ac:dyDescent="0.2">
      <c r="A953" s="37">
        <v>550</v>
      </c>
      <c r="B953" s="130">
        <v>30100008436</v>
      </c>
      <c r="C953" s="57">
        <v>1037</v>
      </c>
      <c r="D953" s="133" t="s">
        <v>125</v>
      </c>
      <c r="E953" s="182">
        <v>34200</v>
      </c>
      <c r="G953" s="155"/>
    </row>
    <row r="954" spans="1:7" ht="15" customHeight="1" x14ac:dyDescent="0.2">
      <c r="A954" s="37">
        <v>550</v>
      </c>
      <c r="B954" s="130">
        <v>30100008236</v>
      </c>
      <c r="C954" s="57">
        <v>1037</v>
      </c>
      <c r="D954" s="133" t="s">
        <v>125</v>
      </c>
      <c r="E954" s="182">
        <v>1980</v>
      </c>
      <c r="G954" s="155"/>
    </row>
    <row r="955" spans="1:7" ht="15" customHeight="1" x14ac:dyDescent="0.2">
      <c r="A955" s="37">
        <v>550</v>
      </c>
      <c r="B955" s="130">
        <v>30100008221</v>
      </c>
      <c r="C955" s="57">
        <v>1037</v>
      </c>
      <c r="D955" s="133" t="s">
        <v>125</v>
      </c>
      <c r="E955" s="182">
        <v>6060</v>
      </c>
      <c r="G955" s="155"/>
    </row>
    <row r="956" spans="1:7" ht="15" customHeight="1" x14ac:dyDescent="0.2">
      <c r="A956" s="37">
        <v>550</v>
      </c>
      <c r="B956" s="130">
        <v>30100008423</v>
      </c>
      <c r="C956" s="57">
        <v>1037</v>
      </c>
      <c r="D956" s="133" t="s">
        <v>125</v>
      </c>
      <c r="E956" s="182">
        <v>221060</v>
      </c>
      <c r="G956" s="155"/>
    </row>
    <row r="957" spans="1:7" ht="15" customHeight="1" x14ac:dyDescent="0.2">
      <c r="A957" s="37">
        <v>550</v>
      </c>
      <c r="B957" s="130">
        <v>30100008147</v>
      </c>
      <c r="C957" s="57">
        <v>1037</v>
      </c>
      <c r="D957" s="133" t="s">
        <v>125</v>
      </c>
      <c r="E957" s="182">
        <v>21330</v>
      </c>
      <c r="G957" s="155"/>
    </row>
    <row r="958" spans="1:7" ht="15" customHeight="1" x14ac:dyDescent="0.2">
      <c r="A958" s="37">
        <v>550</v>
      </c>
      <c r="B958" s="130">
        <v>30100008013</v>
      </c>
      <c r="C958" s="57">
        <v>1037</v>
      </c>
      <c r="D958" s="133" t="s">
        <v>125</v>
      </c>
      <c r="E958" s="182">
        <v>2740</v>
      </c>
      <c r="G958" s="155"/>
    </row>
    <row r="959" spans="1:7" ht="15" customHeight="1" x14ac:dyDescent="0.2">
      <c r="A959" s="37">
        <v>550</v>
      </c>
      <c r="B959" s="130">
        <v>30100008213</v>
      </c>
      <c r="C959" s="57">
        <v>1037</v>
      </c>
      <c r="D959" s="133" t="s">
        <v>125</v>
      </c>
      <c r="E959" s="182">
        <v>2880</v>
      </c>
      <c r="G959" s="155"/>
    </row>
    <row r="960" spans="1:7" ht="15" customHeight="1" x14ac:dyDescent="0.2">
      <c r="A960" s="37">
        <v>550</v>
      </c>
      <c r="B960" s="130">
        <v>30100008375</v>
      </c>
      <c r="C960" s="57">
        <v>1037</v>
      </c>
      <c r="D960" s="133" t="s">
        <v>125</v>
      </c>
      <c r="E960" s="182">
        <v>62260</v>
      </c>
      <c r="G960" s="155"/>
    </row>
    <row r="961" spans="1:7" ht="15" customHeight="1" x14ac:dyDescent="0.2">
      <c r="A961" s="37">
        <v>550</v>
      </c>
      <c r="B961" s="130">
        <v>30100008263</v>
      </c>
      <c r="C961" s="57">
        <v>1037</v>
      </c>
      <c r="D961" s="133" t="s">
        <v>125</v>
      </c>
      <c r="E961" s="182">
        <v>25960</v>
      </c>
      <c r="G961" s="155"/>
    </row>
    <row r="962" spans="1:7" ht="15" customHeight="1" x14ac:dyDescent="0.2">
      <c r="A962" s="37">
        <v>550</v>
      </c>
      <c r="B962" s="130">
        <v>30100008469</v>
      </c>
      <c r="C962" s="57">
        <v>1037</v>
      </c>
      <c r="D962" s="133" t="s">
        <v>125</v>
      </c>
      <c r="E962" s="182">
        <v>10850</v>
      </c>
      <c r="G962" s="155"/>
    </row>
    <row r="963" spans="1:7" ht="15" customHeight="1" x14ac:dyDescent="0.2">
      <c r="A963" s="37">
        <v>550</v>
      </c>
      <c r="B963" s="130">
        <v>30101000000</v>
      </c>
      <c r="C963" s="57">
        <v>1037</v>
      </c>
      <c r="D963" s="28" t="s">
        <v>124</v>
      </c>
      <c r="E963" s="182">
        <v>49992</v>
      </c>
      <c r="G963" s="155"/>
    </row>
    <row r="964" spans="1:7" ht="15" customHeight="1" x14ac:dyDescent="0.2">
      <c r="A964" s="37">
        <v>550</v>
      </c>
      <c r="B964" s="130">
        <v>30001001132</v>
      </c>
      <c r="C964" s="57">
        <v>1037</v>
      </c>
      <c r="D964" s="78" t="s">
        <v>30</v>
      </c>
      <c r="E964" s="182">
        <v>445902</v>
      </c>
      <c r="G964" s="155"/>
    </row>
    <row r="965" spans="1:7" ht="15" customHeight="1" x14ac:dyDescent="0.2">
      <c r="A965" s="42"/>
      <c r="B965" s="42"/>
      <c r="C965" s="18" t="s">
        <v>13</v>
      </c>
      <c r="D965" s="19"/>
      <c r="E965" s="20">
        <f>SUM(E922:E964)</f>
        <v>0</v>
      </c>
      <c r="G965" s="155"/>
    </row>
    <row r="966" spans="1:7" ht="15" customHeight="1" x14ac:dyDescent="0.2">
      <c r="G966" s="155"/>
    </row>
    <row r="967" spans="1:7" ht="15" customHeight="1" x14ac:dyDescent="0.25">
      <c r="A967" s="1" t="s">
        <v>272</v>
      </c>
      <c r="G967" s="155"/>
    </row>
    <row r="968" spans="1:7" ht="15" customHeight="1" x14ac:dyDescent="0.2">
      <c r="A968" s="255" t="s">
        <v>155</v>
      </c>
      <c r="B968" s="255"/>
      <c r="C968" s="255"/>
      <c r="D968" s="255"/>
      <c r="E968" s="255"/>
      <c r="G968" s="155"/>
    </row>
    <row r="969" spans="1:7" ht="15" customHeight="1" x14ac:dyDescent="0.2">
      <c r="A969" s="255"/>
      <c r="B969" s="255"/>
      <c r="C969" s="255"/>
      <c r="D969" s="255"/>
      <c r="E969" s="255"/>
      <c r="G969" s="155"/>
    </row>
    <row r="970" spans="1:7" ht="15" customHeight="1" x14ac:dyDescent="0.2">
      <c r="A970" s="256" t="s">
        <v>273</v>
      </c>
      <c r="B970" s="256"/>
      <c r="C970" s="256"/>
      <c r="D970" s="256"/>
      <c r="E970" s="256"/>
      <c r="G970" s="155"/>
    </row>
    <row r="971" spans="1:7" ht="15" customHeight="1" x14ac:dyDescent="0.2">
      <c r="A971" s="256"/>
      <c r="B971" s="256"/>
      <c r="C971" s="256"/>
      <c r="D971" s="256"/>
      <c r="E971" s="256"/>
      <c r="G971" s="155"/>
    </row>
    <row r="972" spans="1:7" ht="15" customHeight="1" x14ac:dyDescent="0.2">
      <c r="A972" s="256"/>
      <c r="B972" s="256"/>
      <c r="C972" s="256"/>
      <c r="D972" s="256"/>
      <c r="E972" s="256"/>
      <c r="G972" s="155"/>
    </row>
    <row r="973" spans="1:7" ht="15" customHeight="1" x14ac:dyDescent="0.2">
      <c r="A973" s="256"/>
      <c r="B973" s="256"/>
      <c r="C973" s="256"/>
      <c r="D973" s="256"/>
      <c r="E973" s="256"/>
      <c r="G973" s="155"/>
    </row>
    <row r="974" spans="1:7" ht="15" customHeight="1" x14ac:dyDescent="0.2">
      <c r="A974" s="256"/>
      <c r="B974" s="256"/>
      <c r="C974" s="256"/>
      <c r="D974" s="256"/>
      <c r="E974" s="256"/>
      <c r="G974" s="155"/>
    </row>
    <row r="975" spans="1:7" ht="15" customHeight="1" x14ac:dyDescent="0.2">
      <c r="A975" s="256"/>
      <c r="B975" s="256"/>
      <c r="C975" s="256"/>
      <c r="D975" s="256"/>
      <c r="E975" s="256"/>
      <c r="G975" s="155"/>
    </row>
    <row r="976" spans="1:7" ht="15" customHeight="1" x14ac:dyDescent="0.2">
      <c r="A976" s="256"/>
      <c r="B976" s="256"/>
      <c r="C976" s="256"/>
      <c r="D976" s="256"/>
      <c r="E976" s="256"/>
      <c r="G976" s="155"/>
    </row>
    <row r="977" spans="1:7" ht="15" customHeight="1" x14ac:dyDescent="0.2">
      <c r="A977" s="33"/>
      <c r="B977" s="33"/>
      <c r="C977" s="33"/>
      <c r="D977" s="33"/>
      <c r="E977" s="33"/>
      <c r="G977" s="155"/>
    </row>
    <row r="978" spans="1:7" ht="15" customHeight="1" x14ac:dyDescent="0.25">
      <c r="A978" s="4" t="s">
        <v>14</v>
      </c>
      <c r="B978" s="5"/>
      <c r="C978" s="5"/>
      <c r="D978" s="5"/>
      <c r="E978" s="5"/>
      <c r="G978" s="155"/>
    </row>
    <row r="979" spans="1:7" ht="15" customHeight="1" x14ac:dyDescent="0.2">
      <c r="A979" s="6" t="s">
        <v>21</v>
      </c>
      <c r="B979" s="5"/>
      <c r="C979" s="5"/>
      <c r="D979" s="5"/>
      <c r="E979" s="7" t="s">
        <v>22</v>
      </c>
      <c r="G979" s="155"/>
    </row>
    <row r="980" spans="1:7" ht="15" customHeight="1" x14ac:dyDescent="0.2">
      <c r="A980" s="135"/>
      <c r="B980" s="141"/>
      <c r="C980" s="5"/>
      <c r="D980" s="5"/>
      <c r="E980" s="8"/>
      <c r="G980" s="155"/>
    </row>
    <row r="981" spans="1:7" ht="15" customHeight="1" x14ac:dyDescent="0.2">
      <c r="A981" s="9" t="s">
        <v>7</v>
      </c>
      <c r="B981" s="9" t="s">
        <v>8</v>
      </c>
      <c r="C981" s="9" t="s">
        <v>9</v>
      </c>
      <c r="D981" s="10" t="s">
        <v>10</v>
      </c>
      <c r="E981" s="24" t="s">
        <v>11</v>
      </c>
      <c r="G981" s="155"/>
    </row>
    <row r="982" spans="1:7" ht="15" customHeight="1" x14ac:dyDescent="0.2">
      <c r="A982" s="37">
        <v>552</v>
      </c>
      <c r="B982" s="130">
        <v>30100000000</v>
      </c>
      <c r="C982" s="57">
        <v>2310</v>
      </c>
      <c r="D982" s="133" t="s">
        <v>125</v>
      </c>
      <c r="E982" s="127">
        <v>-1783000</v>
      </c>
      <c r="G982" s="155"/>
    </row>
    <row r="983" spans="1:7" ht="15" customHeight="1" x14ac:dyDescent="0.2">
      <c r="A983" s="37">
        <v>552</v>
      </c>
      <c r="B983" s="130">
        <v>30100008154</v>
      </c>
      <c r="C983" s="57">
        <v>3739</v>
      </c>
      <c r="D983" s="28" t="s">
        <v>149</v>
      </c>
      <c r="E983" s="127">
        <v>1000000</v>
      </c>
      <c r="G983" s="155"/>
    </row>
    <row r="984" spans="1:7" ht="15" customHeight="1" x14ac:dyDescent="0.2">
      <c r="A984" s="37">
        <v>552</v>
      </c>
      <c r="B984" s="130">
        <v>30100008222</v>
      </c>
      <c r="C984" s="57">
        <v>2310</v>
      </c>
      <c r="D984" s="133" t="s">
        <v>125</v>
      </c>
      <c r="E984" s="127">
        <v>83000</v>
      </c>
      <c r="G984" s="155"/>
    </row>
    <row r="985" spans="1:7" ht="15" customHeight="1" x14ac:dyDescent="0.2">
      <c r="A985" s="37">
        <v>552</v>
      </c>
      <c r="B985" s="130">
        <v>30100008466</v>
      </c>
      <c r="C985" s="57">
        <v>2321</v>
      </c>
      <c r="D985" s="133" t="s">
        <v>125</v>
      </c>
      <c r="E985" s="127">
        <v>300000</v>
      </c>
      <c r="G985" s="155"/>
    </row>
    <row r="986" spans="1:7" ht="15" customHeight="1" x14ac:dyDescent="0.2">
      <c r="A986" s="37">
        <v>552</v>
      </c>
      <c r="B986" s="130">
        <v>30100008426</v>
      </c>
      <c r="C986" s="57">
        <v>2321</v>
      </c>
      <c r="D986" s="28" t="s">
        <v>149</v>
      </c>
      <c r="E986" s="127">
        <v>350000</v>
      </c>
      <c r="G986" s="155"/>
    </row>
    <row r="987" spans="1:7" ht="15" customHeight="1" x14ac:dyDescent="0.2">
      <c r="A987" s="37">
        <v>552</v>
      </c>
      <c r="B987" s="130">
        <v>30100008442</v>
      </c>
      <c r="C987" s="57">
        <v>2321</v>
      </c>
      <c r="D987" s="133" t="s">
        <v>125</v>
      </c>
      <c r="E987" s="127">
        <v>50000</v>
      </c>
      <c r="G987" s="155"/>
    </row>
    <row r="988" spans="1:7" ht="15" customHeight="1" x14ac:dyDescent="0.2">
      <c r="A988" s="42"/>
      <c r="B988" s="42"/>
      <c r="C988" s="18" t="s">
        <v>13</v>
      </c>
      <c r="D988" s="19"/>
      <c r="E988" s="20">
        <f>SUM(E982:E987)</f>
        <v>0</v>
      </c>
      <c r="G988" s="155"/>
    </row>
    <row r="989" spans="1:7" ht="15" customHeight="1" x14ac:dyDescent="0.2">
      <c r="G989" s="155"/>
    </row>
    <row r="990" spans="1:7" ht="15" customHeight="1" x14ac:dyDescent="0.25">
      <c r="A990" s="1" t="s">
        <v>274</v>
      </c>
      <c r="G990" s="155"/>
    </row>
    <row r="991" spans="1:7" ht="15" customHeight="1" x14ac:dyDescent="0.2">
      <c r="A991" s="255" t="s">
        <v>275</v>
      </c>
      <c r="B991" s="255"/>
      <c r="C991" s="255"/>
      <c r="D991" s="255"/>
      <c r="E991" s="255"/>
      <c r="G991" s="155"/>
    </row>
    <row r="992" spans="1:7" ht="15" customHeight="1" x14ac:dyDescent="0.2">
      <c r="A992" s="255"/>
      <c r="B992" s="255"/>
      <c r="C992" s="255"/>
      <c r="D992" s="255"/>
      <c r="E992" s="255"/>
      <c r="G992" s="155"/>
    </row>
    <row r="993" spans="1:7" ht="15" customHeight="1" x14ac:dyDescent="0.2">
      <c r="A993" s="254" t="s">
        <v>276</v>
      </c>
      <c r="B993" s="254"/>
      <c r="C993" s="254"/>
      <c r="D993" s="254"/>
      <c r="E993" s="254"/>
      <c r="G993" s="155"/>
    </row>
    <row r="994" spans="1:7" ht="15" customHeight="1" x14ac:dyDescent="0.2">
      <c r="A994" s="254"/>
      <c r="B994" s="254"/>
      <c r="C994" s="254"/>
      <c r="D994" s="254"/>
      <c r="E994" s="254"/>
      <c r="G994" s="155"/>
    </row>
    <row r="995" spans="1:7" ht="15" customHeight="1" x14ac:dyDescent="0.2">
      <c r="A995" s="254"/>
      <c r="B995" s="254"/>
      <c r="C995" s="254"/>
      <c r="D995" s="254"/>
      <c r="E995" s="254"/>
      <c r="G995" s="155"/>
    </row>
    <row r="996" spans="1:7" ht="15" customHeight="1" x14ac:dyDescent="0.2">
      <c r="A996" s="254"/>
      <c r="B996" s="254"/>
      <c r="C996" s="254"/>
      <c r="D996" s="254"/>
      <c r="E996" s="254"/>
      <c r="G996" s="155"/>
    </row>
    <row r="997" spans="1:7" ht="15" customHeight="1" x14ac:dyDescent="0.2">
      <c r="A997" s="254"/>
      <c r="B997" s="254"/>
      <c r="C997" s="254"/>
      <c r="D997" s="254"/>
      <c r="E997" s="254"/>
      <c r="G997" s="155"/>
    </row>
    <row r="998" spans="1:7" ht="15" customHeight="1" x14ac:dyDescent="0.2">
      <c r="A998" s="254"/>
      <c r="B998" s="254"/>
      <c r="C998" s="254"/>
      <c r="D998" s="254"/>
      <c r="E998" s="254"/>
      <c r="G998" s="155"/>
    </row>
    <row r="999" spans="1:7" ht="15" customHeight="1" x14ac:dyDescent="0.2">
      <c r="A999" s="3"/>
      <c r="B999" s="3"/>
      <c r="C999" s="3"/>
      <c r="D999" s="3"/>
      <c r="E999" s="3"/>
      <c r="G999" s="155"/>
    </row>
    <row r="1000" spans="1:7" ht="15" customHeight="1" x14ac:dyDescent="0.25">
      <c r="A1000" s="4" t="s">
        <v>14</v>
      </c>
      <c r="B1000" s="5"/>
      <c r="C1000" s="5"/>
      <c r="D1000" s="5"/>
      <c r="E1000" s="21"/>
      <c r="G1000" s="155"/>
    </row>
    <row r="1001" spans="1:7" ht="15" customHeight="1" x14ac:dyDescent="0.2">
      <c r="A1001" s="6" t="s">
        <v>87</v>
      </c>
      <c r="B1001" s="5"/>
      <c r="C1001" s="5"/>
      <c r="D1001" s="5"/>
      <c r="E1001" s="7" t="s">
        <v>88</v>
      </c>
      <c r="G1001" s="155"/>
    </row>
    <row r="1002" spans="1:7" ht="15" customHeight="1" x14ac:dyDescent="0.2">
      <c r="A1002" s="6"/>
      <c r="B1002" s="21"/>
      <c r="C1002" s="5"/>
      <c r="D1002" s="5"/>
      <c r="E1002" s="8"/>
      <c r="G1002" s="155"/>
    </row>
    <row r="1003" spans="1:7" ht="15" customHeight="1" x14ac:dyDescent="0.2">
      <c r="A1003" s="9" t="s">
        <v>7</v>
      </c>
      <c r="B1003" s="9" t="s">
        <v>8</v>
      </c>
      <c r="C1003" s="9" t="s">
        <v>9</v>
      </c>
      <c r="D1003" s="10" t="s">
        <v>10</v>
      </c>
      <c r="E1003" s="11" t="s">
        <v>11</v>
      </c>
      <c r="G1003" s="155"/>
    </row>
    <row r="1004" spans="1:7" ht="15" customHeight="1" x14ac:dyDescent="0.2">
      <c r="A1004" s="158">
        <v>20</v>
      </c>
      <c r="B1004" s="130"/>
      <c r="C1004" s="57">
        <v>3299</v>
      </c>
      <c r="D1004" s="78" t="s">
        <v>30</v>
      </c>
      <c r="E1004" s="72">
        <v>-390000</v>
      </c>
      <c r="G1004" s="155"/>
    </row>
    <row r="1005" spans="1:7" ht="15" customHeight="1" x14ac:dyDescent="0.2">
      <c r="A1005" s="158">
        <v>20</v>
      </c>
      <c r="B1005" s="130">
        <v>30001001140</v>
      </c>
      <c r="C1005" s="57">
        <v>3123</v>
      </c>
      <c r="D1005" s="78" t="s">
        <v>30</v>
      </c>
      <c r="E1005" s="72">
        <v>390000</v>
      </c>
      <c r="G1005" s="155"/>
    </row>
    <row r="1006" spans="1:7" ht="15" customHeight="1" x14ac:dyDescent="0.2">
      <c r="A1006" s="158"/>
      <c r="B1006" s="57"/>
      <c r="C1006" s="18" t="s">
        <v>13</v>
      </c>
      <c r="D1006" s="19"/>
      <c r="E1006" s="68">
        <f>SUM(E1004:E1005)</f>
        <v>0</v>
      </c>
      <c r="G1006" s="155"/>
    </row>
    <row r="1007" spans="1:7" ht="15" customHeight="1" x14ac:dyDescent="0.2">
      <c r="G1007" s="155"/>
    </row>
    <row r="1008" spans="1:7" ht="15" customHeight="1" x14ac:dyDescent="0.2">
      <c r="G1008" s="155"/>
    </row>
    <row r="1009" spans="1:7" ht="15" customHeight="1" x14ac:dyDescent="0.25">
      <c r="A1009" s="1" t="s">
        <v>277</v>
      </c>
      <c r="G1009" s="155"/>
    </row>
    <row r="1010" spans="1:7" ht="15" customHeight="1" x14ac:dyDescent="0.2">
      <c r="A1010" s="255" t="s">
        <v>278</v>
      </c>
      <c r="B1010" s="255"/>
      <c r="C1010" s="255"/>
      <c r="D1010" s="255"/>
      <c r="E1010" s="255"/>
      <c r="G1010" s="155"/>
    </row>
    <row r="1011" spans="1:7" ht="15" customHeight="1" x14ac:dyDescent="0.2">
      <c r="A1011" s="255"/>
      <c r="B1011" s="255"/>
      <c r="C1011" s="255"/>
      <c r="D1011" s="255"/>
      <c r="E1011" s="255"/>
      <c r="G1011" s="155"/>
    </row>
    <row r="1012" spans="1:7" ht="15" customHeight="1" x14ac:dyDescent="0.2">
      <c r="A1012" s="254" t="s">
        <v>279</v>
      </c>
      <c r="B1012" s="254"/>
      <c r="C1012" s="254"/>
      <c r="D1012" s="254"/>
      <c r="E1012" s="254"/>
      <c r="G1012" s="155"/>
    </row>
    <row r="1013" spans="1:7" ht="15" customHeight="1" x14ac:dyDescent="0.2">
      <c r="A1013" s="254"/>
      <c r="B1013" s="254"/>
      <c r="C1013" s="254"/>
      <c r="D1013" s="254"/>
      <c r="E1013" s="254"/>
      <c r="G1013" s="155"/>
    </row>
    <row r="1014" spans="1:7" ht="15" customHeight="1" x14ac:dyDescent="0.2">
      <c r="A1014" s="254"/>
      <c r="B1014" s="254"/>
      <c r="C1014" s="254"/>
      <c r="D1014" s="254"/>
      <c r="E1014" s="254"/>
      <c r="G1014" s="155"/>
    </row>
    <row r="1015" spans="1:7" ht="15" customHeight="1" x14ac:dyDescent="0.2">
      <c r="A1015" s="254"/>
      <c r="B1015" s="254"/>
      <c r="C1015" s="254"/>
      <c r="D1015" s="254"/>
      <c r="E1015" s="254"/>
      <c r="G1015" s="155"/>
    </row>
    <row r="1016" spans="1:7" ht="15" customHeight="1" x14ac:dyDescent="0.2">
      <c r="A1016" s="254"/>
      <c r="B1016" s="254"/>
      <c r="C1016" s="254"/>
      <c r="D1016" s="254"/>
      <c r="E1016" s="254"/>
      <c r="G1016" s="155"/>
    </row>
    <row r="1017" spans="1:7" ht="15" customHeight="1" x14ac:dyDescent="0.2">
      <c r="A1017" s="254"/>
      <c r="B1017" s="254"/>
      <c r="C1017" s="254"/>
      <c r="D1017" s="254"/>
      <c r="E1017" s="254"/>
      <c r="G1017" s="155"/>
    </row>
    <row r="1018" spans="1:7" ht="15" customHeight="1" x14ac:dyDescent="0.2">
      <c r="A1018" s="254"/>
      <c r="B1018" s="254"/>
      <c r="C1018" s="254"/>
      <c r="D1018" s="254"/>
      <c r="E1018" s="254"/>
      <c r="G1018" s="155"/>
    </row>
    <row r="1019" spans="1:7" ht="15" customHeight="1" x14ac:dyDescent="0.25">
      <c r="A1019" s="1"/>
      <c r="G1019" s="155"/>
    </row>
    <row r="1020" spans="1:7" ht="15" customHeight="1" x14ac:dyDescent="0.25">
      <c r="A1020" s="34" t="s">
        <v>14</v>
      </c>
      <c r="B1020" s="35"/>
      <c r="C1020" s="35"/>
      <c r="D1020" s="35"/>
      <c r="E1020" s="45"/>
      <c r="G1020" s="155"/>
    </row>
    <row r="1021" spans="1:7" ht="15" customHeight="1" x14ac:dyDescent="0.2">
      <c r="A1021" s="6" t="s">
        <v>48</v>
      </c>
      <c r="B1021" s="5"/>
      <c r="C1021" s="5"/>
      <c r="D1021" s="5"/>
      <c r="E1021" s="7" t="s">
        <v>49</v>
      </c>
      <c r="G1021" s="155"/>
    </row>
    <row r="1022" spans="1:7" ht="15" customHeight="1" x14ac:dyDescent="0.2">
      <c r="A1022" s="6"/>
      <c r="B1022" s="5"/>
      <c r="C1022" s="5"/>
      <c r="D1022" s="5"/>
      <c r="E1022" s="8"/>
      <c r="G1022" s="155"/>
    </row>
    <row r="1023" spans="1:7" ht="15" customHeight="1" x14ac:dyDescent="0.2">
      <c r="A1023" s="9" t="s">
        <v>7</v>
      </c>
      <c r="B1023" s="24" t="s">
        <v>8</v>
      </c>
      <c r="C1023" s="9" t="s">
        <v>9</v>
      </c>
      <c r="D1023" s="10" t="s">
        <v>10</v>
      </c>
      <c r="E1023" s="11" t="s">
        <v>11</v>
      </c>
      <c r="G1023" s="155"/>
    </row>
    <row r="1024" spans="1:7" ht="15" customHeight="1" x14ac:dyDescent="0.2">
      <c r="A1024" s="50">
        <v>213</v>
      </c>
      <c r="B1024" s="71">
        <v>30101000000</v>
      </c>
      <c r="C1024" s="39">
        <v>3312</v>
      </c>
      <c r="D1024" s="28" t="s">
        <v>77</v>
      </c>
      <c r="E1024" s="59">
        <v>-300000</v>
      </c>
      <c r="G1024" s="155"/>
    </row>
    <row r="1025" spans="1:7" ht="15" customHeight="1" x14ac:dyDescent="0.2">
      <c r="A1025" s="50">
        <v>213</v>
      </c>
      <c r="B1025" s="27">
        <v>30100008357</v>
      </c>
      <c r="C1025" s="39">
        <v>3312</v>
      </c>
      <c r="D1025" s="133" t="s">
        <v>125</v>
      </c>
      <c r="E1025" s="59">
        <v>300000</v>
      </c>
      <c r="G1025" s="155"/>
    </row>
    <row r="1026" spans="1:7" ht="15" customHeight="1" x14ac:dyDescent="0.2">
      <c r="A1026" s="116"/>
      <c r="B1026" s="51"/>
      <c r="C1026" s="52" t="s">
        <v>13</v>
      </c>
      <c r="D1026" s="53"/>
      <c r="E1026" s="54">
        <f>SUM(E1024:E1025)</f>
        <v>0</v>
      </c>
      <c r="G1026" s="155"/>
    </row>
    <row r="1027" spans="1:7" ht="15" customHeight="1" x14ac:dyDescent="0.2">
      <c r="G1027" s="155"/>
    </row>
    <row r="1028" spans="1:7" ht="15" customHeight="1" x14ac:dyDescent="0.2">
      <c r="G1028" s="155"/>
    </row>
    <row r="1029" spans="1:7" ht="15" customHeight="1" x14ac:dyDescent="0.25">
      <c r="A1029" s="1" t="s">
        <v>280</v>
      </c>
      <c r="G1029" s="155"/>
    </row>
    <row r="1030" spans="1:7" ht="15" customHeight="1" x14ac:dyDescent="0.2">
      <c r="A1030" s="255" t="s">
        <v>278</v>
      </c>
      <c r="B1030" s="255"/>
      <c r="C1030" s="255"/>
      <c r="D1030" s="255"/>
      <c r="E1030" s="255"/>
      <c r="G1030" s="155"/>
    </row>
    <row r="1031" spans="1:7" ht="15" customHeight="1" x14ac:dyDescent="0.2">
      <c r="A1031" s="255"/>
      <c r="B1031" s="255"/>
      <c r="C1031" s="255"/>
      <c r="D1031" s="255"/>
      <c r="E1031" s="255"/>
      <c r="G1031" s="155"/>
    </row>
    <row r="1032" spans="1:7" ht="15" customHeight="1" x14ac:dyDescent="0.2">
      <c r="A1032" s="254" t="s">
        <v>281</v>
      </c>
      <c r="B1032" s="254"/>
      <c r="C1032" s="254"/>
      <c r="D1032" s="254"/>
      <c r="E1032" s="254"/>
      <c r="G1032" s="155"/>
    </row>
    <row r="1033" spans="1:7" ht="15" customHeight="1" x14ac:dyDescent="0.2">
      <c r="A1033" s="254"/>
      <c r="B1033" s="254"/>
      <c r="C1033" s="254"/>
      <c r="D1033" s="254"/>
      <c r="E1033" s="254"/>
      <c r="G1033" s="155"/>
    </row>
    <row r="1034" spans="1:7" ht="15" customHeight="1" x14ac:dyDescent="0.2">
      <c r="A1034" s="254"/>
      <c r="B1034" s="254"/>
      <c r="C1034" s="254"/>
      <c r="D1034" s="254"/>
      <c r="E1034" s="254"/>
      <c r="G1034" s="155"/>
    </row>
    <row r="1035" spans="1:7" ht="15" customHeight="1" x14ac:dyDescent="0.2">
      <c r="A1035" s="254"/>
      <c r="B1035" s="254"/>
      <c r="C1035" s="254"/>
      <c r="D1035" s="254"/>
      <c r="E1035" s="254"/>
      <c r="G1035" s="155"/>
    </row>
    <row r="1036" spans="1:7" ht="15" customHeight="1" x14ac:dyDescent="0.2">
      <c r="A1036" s="254"/>
      <c r="B1036" s="254"/>
      <c r="C1036" s="254"/>
      <c r="D1036" s="254"/>
      <c r="E1036" s="254"/>
      <c r="G1036" s="155"/>
    </row>
    <row r="1037" spans="1:7" ht="15" customHeight="1" x14ac:dyDescent="0.2">
      <c r="A1037" s="254"/>
      <c r="B1037" s="254"/>
      <c r="C1037" s="254"/>
      <c r="D1037" s="254"/>
      <c r="E1037" s="254"/>
      <c r="G1037" s="155"/>
    </row>
    <row r="1038" spans="1:7" ht="15" customHeight="1" x14ac:dyDescent="0.2">
      <c r="A1038" s="254"/>
      <c r="B1038" s="254"/>
      <c r="C1038" s="254"/>
      <c r="D1038" s="254"/>
      <c r="E1038" s="254"/>
      <c r="G1038" s="155"/>
    </row>
    <row r="1039" spans="1:7" ht="15" customHeight="1" x14ac:dyDescent="0.2">
      <c r="A1039" s="254"/>
      <c r="B1039" s="254"/>
      <c r="C1039" s="254"/>
      <c r="D1039" s="254"/>
      <c r="E1039" s="254"/>
      <c r="G1039" s="155"/>
    </row>
    <row r="1040" spans="1:7" ht="15" customHeight="1" x14ac:dyDescent="0.25">
      <c r="A1040" s="1"/>
      <c r="G1040" s="155"/>
    </row>
    <row r="1041" spans="1:7" ht="15" customHeight="1" x14ac:dyDescent="0.25">
      <c r="A1041" s="34" t="s">
        <v>14</v>
      </c>
      <c r="B1041" s="35"/>
      <c r="C1041" s="35"/>
      <c r="D1041" s="35"/>
      <c r="E1041" s="45"/>
      <c r="G1041" s="155"/>
    </row>
    <row r="1042" spans="1:7" ht="15" customHeight="1" x14ac:dyDescent="0.2">
      <c r="A1042" s="6" t="s">
        <v>48</v>
      </c>
      <c r="B1042" s="5"/>
      <c r="C1042" s="5"/>
      <c r="D1042" s="5"/>
      <c r="E1042" s="7" t="s">
        <v>49</v>
      </c>
      <c r="G1042" s="155"/>
    </row>
    <row r="1043" spans="1:7" ht="15" customHeight="1" x14ac:dyDescent="0.2">
      <c r="A1043" s="6"/>
      <c r="B1043" s="5"/>
      <c r="C1043" s="5"/>
      <c r="D1043" s="5"/>
      <c r="E1043" s="8"/>
      <c r="G1043" s="155"/>
    </row>
    <row r="1044" spans="1:7" ht="15" customHeight="1" x14ac:dyDescent="0.2">
      <c r="A1044" s="9" t="s">
        <v>7</v>
      </c>
      <c r="B1044" s="24" t="s">
        <v>8</v>
      </c>
      <c r="C1044" s="9" t="s">
        <v>9</v>
      </c>
      <c r="D1044" s="10" t="s">
        <v>10</v>
      </c>
      <c r="E1044" s="11" t="s">
        <v>11</v>
      </c>
      <c r="G1044" s="155"/>
    </row>
    <row r="1045" spans="1:7" ht="15" customHeight="1" x14ac:dyDescent="0.2">
      <c r="A1045" s="50">
        <v>213</v>
      </c>
      <c r="B1045" s="71">
        <v>30101000000</v>
      </c>
      <c r="C1045" s="39">
        <v>3312</v>
      </c>
      <c r="D1045" s="28" t="s">
        <v>77</v>
      </c>
      <c r="E1045" s="59">
        <v>-800000</v>
      </c>
      <c r="G1045" s="155"/>
    </row>
    <row r="1046" spans="1:7" ht="15" customHeight="1" x14ac:dyDescent="0.2">
      <c r="A1046" s="50">
        <v>213</v>
      </c>
      <c r="B1046" s="27">
        <v>30100008400</v>
      </c>
      <c r="C1046" s="39">
        <v>3312</v>
      </c>
      <c r="D1046" s="133" t="s">
        <v>125</v>
      </c>
      <c r="E1046" s="59">
        <v>200000</v>
      </c>
      <c r="G1046" s="155"/>
    </row>
    <row r="1047" spans="1:7" ht="15" customHeight="1" x14ac:dyDescent="0.2">
      <c r="A1047" s="50">
        <v>213</v>
      </c>
      <c r="B1047" s="27">
        <v>30100008163</v>
      </c>
      <c r="C1047" s="39">
        <v>3312</v>
      </c>
      <c r="D1047" s="133" t="s">
        <v>125</v>
      </c>
      <c r="E1047" s="59">
        <v>200000</v>
      </c>
      <c r="G1047" s="155"/>
    </row>
    <row r="1048" spans="1:7" ht="15" customHeight="1" x14ac:dyDescent="0.2">
      <c r="A1048" s="50">
        <v>213</v>
      </c>
      <c r="B1048" s="27">
        <v>30100008275</v>
      </c>
      <c r="C1048" s="39">
        <v>3312</v>
      </c>
      <c r="D1048" s="133" t="s">
        <v>125</v>
      </c>
      <c r="E1048" s="59">
        <v>200000</v>
      </c>
      <c r="G1048" s="155"/>
    </row>
    <row r="1049" spans="1:7" ht="15" customHeight="1" x14ac:dyDescent="0.2">
      <c r="A1049" s="50">
        <v>213</v>
      </c>
      <c r="B1049" s="27">
        <v>30100008007</v>
      </c>
      <c r="C1049" s="39">
        <v>3312</v>
      </c>
      <c r="D1049" s="133" t="s">
        <v>125</v>
      </c>
      <c r="E1049" s="59">
        <v>200000</v>
      </c>
      <c r="G1049" s="155"/>
    </row>
    <row r="1050" spans="1:7" ht="15" customHeight="1" x14ac:dyDescent="0.2">
      <c r="A1050" s="116"/>
      <c r="B1050" s="51"/>
      <c r="C1050" s="52" t="s">
        <v>13</v>
      </c>
      <c r="D1050" s="53"/>
      <c r="E1050" s="54">
        <f>SUM(E1045:E1049)</f>
        <v>0</v>
      </c>
      <c r="G1050" s="155"/>
    </row>
    <row r="1051" spans="1:7" ht="15" customHeight="1" x14ac:dyDescent="0.2">
      <c r="G1051" s="155"/>
    </row>
    <row r="1052" spans="1:7" ht="7.5" customHeight="1" x14ac:dyDescent="0.2">
      <c r="G1052" s="155"/>
    </row>
    <row r="1053" spans="1:7" ht="15" customHeight="1" x14ac:dyDescent="0.25">
      <c r="A1053" s="1" t="s">
        <v>282</v>
      </c>
      <c r="G1053" s="155"/>
    </row>
    <row r="1054" spans="1:7" ht="15" customHeight="1" x14ac:dyDescent="0.2">
      <c r="A1054" s="255" t="s">
        <v>283</v>
      </c>
      <c r="B1054" s="255"/>
      <c r="C1054" s="255"/>
      <c r="D1054" s="255"/>
      <c r="E1054" s="255"/>
      <c r="G1054" s="155"/>
    </row>
    <row r="1055" spans="1:7" ht="15" customHeight="1" x14ac:dyDescent="0.2">
      <c r="A1055" s="255"/>
      <c r="B1055" s="255"/>
      <c r="C1055" s="255"/>
      <c r="D1055" s="255"/>
      <c r="E1055" s="255"/>
      <c r="G1055" s="155"/>
    </row>
    <row r="1056" spans="1:7" ht="15" customHeight="1" x14ac:dyDescent="0.2">
      <c r="A1056" s="254" t="s">
        <v>284</v>
      </c>
      <c r="B1056" s="254"/>
      <c r="C1056" s="254"/>
      <c r="D1056" s="254"/>
      <c r="E1056" s="254"/>
      <c r="G1056" s="155"/>
    </row>
    <row r="1057" spans="1:7" ht="15" customHeight="1" x14ac:dyDescent="0.2">
      <c r="A1057" s="254"/>
      <c r="B1057" s="254"/>
      <c r="C1057" s="254"/>
      <c r="D1057" s="254"/>
      <c r="E1057" s="254"/>
      <c r="G1057" s="155"/>
    </row>
    <row r="1058" spans="1:7" ht="15" customHeight="1" x14ac:dyDescent="0.2">
      <c r="A1058" s="254"/>
      <c r="B1058" s="254"/>
      <c r="C1058" s="254"/>
      <c r="D1058" s="254"/>
      <c r="E1058" s="254"/>
      <c r="G1058" s="155"/>
    </row>
    <row r="1059" spans="1:7" ht="15" customHeight="1" x14ac:dyDescent="0.2">
      <c r="A1059" s="254"/>
      <c r="B1059" s="254"/>
      <c r="C1059" s="254"/>
      <c r="D1059" s="254"/>
      <c r="E1059" s="254"/>
      <c r="G1059" s="155"/>
    </row>
    <row r="1060" spans="1:7" ht="15" customHeight="1" x14ac:dyDescent="0.2">
      <c r="A1060" s="254"/>
      <c r="B1060" s="254"/>
      <c r="C1060" s="254"/>
      <c r="D1060" s="254"/>
      <c r="E1060" s="254"/>
      <c r="G1060" s="155"/>
    </row>
    <row r="1061" spans="1:7" ht="15" customHeight="1" x14ac:dyDescent="0.2">
      <c r="A1061" s="254"/>
      <c r="B1061" s="254"/>
      <c r="C1061" s="254"/>
      <c r="D1061" s="254"/>
      <c r="E1061" s="254"/>
      <c r="G1061" s="155"/>
    </row>
    <row r="1062" spans="1:7" ht="15" customHeight="1" x14ac:dyDescent="0.2">
      <c r="G1062" s="155"/>
    </row>
    <row r="1063" spans="1:7" ht="15" customHeight="1" x14ac:dyDescent="0.25">
      <c r="A1063" s="34" t="s">
        <v>14</v>
      </c>
      <c r="B1063" s="35"/>
      <c r="C1063" s="35"/>
      <c r="D1063" s="21"/>
      <c r="E1063" s="21"/>
      <c r="G1063" s="155"/>
    </row>
    <row r="1064" spans="1:7" ht="15" customHeight="1" x14ac:dyDescent="0.2">
      <c r="A1064" s="61" t="s">
        <v>31</v>
      </c>
      <c r="B1064" s="35"/>
      <c r="C1064" s="35"/>
      <c r="D1064" s="35"/>
      <c r="E1064" s="36" t="s">
        <v>32</v>
      </c>
      <c r="G1064" s="155"/>
    </row>
    <row r="1065" spans="1:7" ht="15" customHeight="1" x14ac:dyDescent="0.2">
      <c r="A1065" s="45"/>
      <c r="B1065" s="46"/>
      <c r="C1065" s="35"/>
      <c r="D1065" s="45"/>
      <c r="E1065" s="47"/>
      <c r="G1065" s="155"/>
    </row>
    <row r="1066" spans="1:7" ht="15" customHeight="1" x14ac:dyDescent="0.2">
      <c r="A1066" s="24" t="s">
        <v>7</v>
      </c>
      <c r="B1066" s="24" t="s">
        <v>8</v>
      </c>
      <c r="C1066" s="24" t="s">
        <v>9</v>
      </c>
      <c r="D1066" s="48" t="s">
        <v>10</v>
      </c>
      <c r="E1066" s="24" t="s">
        <v>11</v>
      </c>
      <c r="G1066" s="155"/>
    </row>
    <row r="1067" spans="1:7" ht="15" customHeight="1" x14ac:dyDescent="0.2">
      <c r="A1067" s="37">
        <v>20</v>
      </c>
      <c r="B1067" s="130">
        <v>30005000000</v>
      </c>
      <c r="C1067" s="57">
        <v>3599</v>
      </c>
      <c r="D1067" s="78" t="s">
        <v>30</v>
      </c>
      <c r="E1067" s="41">
        <v>-250000</v>
      </c>
      <c r="G1067" s="155"/>
    </row>
    <row r="1068" spans="1:7" ht="15" customHeight="1" x14ac:dyDescent="0.2">
      <c r="A1068" s="37">
        <v>254</v>
      </c>
      <c r="B1068" s="71">
        <v>30101000000</v>
      </c>
      <c r="C1068" s="57">
        <v>3541</v>
      </c>
      <c r="D1068" s="28" t="s">
        <v>76</v>
      </c>
      <c r="E1068" s="41">
        <v>-20000</v>
      </c>
      <c r="G1068" s="155"/>
    </row>
    <row r="1069" spans="1:7" ht="15" customHeight="1" x14ac:dyDescent="0.2">
      <c r="A1069" s="37">
        <v>254</v>
      </c>
      <c r="B1069" s="71">
        <v>30101000000</v>
      </c>
      <c r="C1069" s="57">
        <v>3541</v>
      </c>
      <c r="D1069" s="28" t="s">
        <v>77</v>
      </c>
      <c r="E1069" s="41">
        <v>270000</v>
      </c>
      <c r="G1069" s="155"/>
    </row>
    <row r="1070" spans="1:7" ht="15" customHeight="1" x14ac:dyDescent="0.2">
      <c r="A1070" s="116"/>
      <c r="B1070" s="51"/>
      <c r="C1070" s="52" t="s">
        <v>13</v>
      </c>
      <c r="D1070" s="53"/>
      <c r="E1070" s="54">
        <f>SUM(E1067:E1069)</f>
        <v>0</v>
      </c>
      <c r="G1070" s="155"/>
    </row>
    <row r="1071" spans="1:7" ht="15" customHeight="1" x14ac:dyDescent="0.2">
      <c r="G1071" s="155"/>
    </row>
    <row r="1072" spans="1:7" ht="15" customHeight="1" x14ac:dyDescent="0.2">
      <c r="G1072" s="155"/>
    </row>
    <row r="1073" spans="1:7" ht="15" customHeight="1" x14ac:dyDescent="0.25">
      <c r="A1073" s="1" t="s">
        <v>285</v>
      </c>
      <c r="G1073" s="155"/>
    </row>
    <row r="1074" spans="1:7" ht="15" customHeight="1" x14ac:dyDescent="0.2">
      <c r="A1074" s="255" t="s">
        <v>161</v>
      </c>
      <c r="B1074" s="255"/>
      <c r="C1074" s="255"/>
      <c r="D1074" s="255"/>
      <c r="E1074" s="255"/>
      <c r="G1074" s="155"/>
    </row>
    <row r="1075" spans="1:7" ht="15" customHeight="1" x14ac:dyDescent="0.2">
      <c r="A1075" s="255"/>
      <c r="B1075" s="255"/>
      <c r="C1075" s="255"/>
      <c r="D1075" s="255"/>
      <c r="E1075" s="255"/>
      <c r="G1075" s="155"/>
    </row>
    <row r="1076" spans="1:7" ht="15" customHeight="1" x14ac:dyDescent="0.2">
      <c r="A1076" s="254" t="s">
        <v>286</v>
      </c>
      <c r="B1076" s="254"/>
      <c r="C1076" s="254"/>
      <c r="D1076" s="254"/>
      <c r="E1076" s="254"/>
      <c r="G1076" s="155"/>
    </row>
    <row r="1077" spans="1:7" ht="15" customHeight="1" x14ac:dyDescent="0.2">
      <c r="A1077" s="254"/>
      <c r="B1077" s="254"/>
      <c r="C1077" s="254"/>
      <c r="D1077" s="254"/>
      <c r="E1077" s="254"/>
      <c r="G1077" s="155"/>
    </row>
    <row r="1078" spans="1:7" ht="15" customHeight="1" x14ac:dyDescent="0.2">
      <c r="A1078" s="254"/>
      <c r="B1078" s="254"/>
      <c r="C1078" s="254"/>
      <c r="D1078" s="254"/>
      <c r="E1078" s="254"/>
      <c r="G1078" s="155"/>
    </row>
    <row r="1079" spans="1:7" ht="15" customHeight="1" x14ac:dyDescent="0.2">
      <c r="A1079" s="254"/>
      <c r="B1079" s="254"/>
      <c r="C1079" s="254"/>
      <c r="D1079" s="254"/>
      <c r="E1079" s="254"/>
      <c r="G1079" s="155"/>
    </row>
    <row r="1080" spans="1:7" ht="15" customHeight="1" x14ac:dyDescent="0.2">
      <c r="A1080" s="254"/>
      <c r="B1080" s="254"/>
      <c r="C1080" s="254"/>
      <c r="D1080" s="254"/>
      <c r="E1080" s="254"/>
      <c r="G1080" s="155"/>
    </row>
    <row r="1081" spans="1:7" ht="15" customHeight="1" x14ac:dyDescent="0.2">
      <c r="A1081" s="254"/>
      <c r="B1081" s="254"/>
      <c r="C1081" s="254"/>
      <c r="D1081" s="254"/>
      <c r="E1081" s="254"/>
      <c r="G1081" s="155"/>
    </row>
    <row r="1082" spans="1:7" ht="15" customHeight="1" x14ac:dyDescent="0.2">
      <c r="A1082" s="254"/>
      <c r="B1082" s="254"/>
      <c r="C1082" s="254"/>
      <c r="D1082" s="254"/>
      <c r="E1082" s="254"/>
      <c r="G1082" s="155"/>
    </row>
    <row r="1083" spans="1:7" ht="15" customHeight="1" x14ac:dyDescent="0.2">
      <c r="G1083" s="155"/>
    </row>
    <row r="1084" spans="1:7" ht="15" customHeight="1" x14ac:dyDescent="0.25">
      <c r="A1084" s="4" t="s">
        <v>14</v>
      </c>
      <c r="B1084" s="5"/>
      <c r="C1084" s="5"/>
      <c r="D1084" s="5"/>
      <c r="E1084" s="5"/>
      <c r="G1084" s="155"/>
    </row>
    <row r="1085" spans="1:7" ht="15" customHeight="1" x14ac:dyDescent="0.2">
      <c r="A1085" s="6" t="s">
        <v>163</v>
      </c>
      <c r="B1085" s="5"/>
      <c r="C1085" s="5"/>
      <c r="D1085" s="5"/>
      <c r="E1085" s="7" t="s">
        <v>164</v>
      </c>
    </row>
    <row r="1086" spans="1:7" ht="15" customHeight="1" x14ac:dyDescent="0.2">
      <c r="A1086" s="135"/>
      <c r="B1086" s="141"/>
      <c r="C1086" s="5"/>
      <c r="D1086" s="5"/>
      <c r="E1086" s="8"/>
    </row>
    <row r="1087" spans="1:7" ht="15" customHeight="1" x14ac:dyDescent="0.2">
      <c r="A1087" s="87"/>
      <c r="B1087" s="9" t="s">
        <v>8</v>
      </c>
      <c r="C1087" s="9" t="s">
        <v>9</v>
      </c>
      <c r="D1087" s="10" t="s">
        <v>10</v>
      </c>
      <c r="E1087" s="24" t="s">
        <v>11</v>
      </c>
    </row>
    <row r="1088" spans="1:7" ht="15" customHeight="1" x14ac:dyDescent="0.2">
      <c r="A1088" s="81"/>
      <c r="B1088" s="130"/>
      <c r="C1088" s="57">
        <v>3636</v>
      </c>
      <c r="D1088" s="76" t="s">
        <v>43</v>
      </c>
      <c r="E1088" s="16">
        <v>-137900</v>
      </c>
    </row>
    <row r="1089" spans="1:7" ht="15" customHeight="1" x14ac:dyDescent="0.2">
      <c r="A1089" s="81"/>
      <c r="B1089" s="130">
        <v>60002100499</v>
      </c>
      <c r="C1089" s="57">
        <v>4357</v>
      </c>
      <c r="D1089" s="76" t="s">
        <v>100</v>
      </c>
      <c r="E1089" s="16">
        <v>-54000</v>
      </c>
    </row>
    <row r="1090" spans="1:7" ht="15" customHeight="1" x14ac:dyDescent="0.2">
      <c r="A1090" s="81"/>
      <c r="B1090" s="130">
        <v>60001100133</v>
      </c>
      <c r="C1090" s="57">
        <v>3122</v>
      </c>
      <c r="D1090" s="76" t="s">
        <v>100</v>
      </c>
      <c r="E1090" s="16">
        <v>48000</v>
      </c>
    </row>
    <row r="1091" spans="1:7" ht="15" customHeight="1" x14ac:dyDescent="0.2">
      <c r="A1091" s="81"/>
      <c r="B1091" s="130">
        <v>60001100462</v>
      </c>
      <c r="C1091" s="57">
        <v>3122</v>
      </c>
      <c r="D1091" s="76" t="s">
        <v>100</v>
      </c>
      <c r="E1091" s="16">
        <v>18900</v>
      </c>
    </row>
    <row r="1092" spans="1:7" ht="15" customHeight="1" x14ac:dyDescent="0.2">
      <c r="A1092" s="81"/>
      <c r="B1092" s="130">
        <v>60002100687</v>
      </c>
      <c r="C1092" s="57">
        <v>4357</v>
      </c>
      <c r="D1092" s="76" t="s">
        <v>100</v>
      </c>
      <c r="E1092" s="16">
        <v>125000</v>
      </c>
    </row>
    <row r="1093" spans="1:7" ht="15" customHeight="1" x14ac:dyDescent="0.2">
      <c r="A1093" s="89"/>
      <c r="B1093" s="130"/>
      <c r="C1093" s="18" t="s">
        <v>13</v>
      </c>
      <c r="D1093" s="19"/>
      <c r="E1093" s="20">
        <f>SUM(E1088:E1092)</f>
        <v>0</v>
      </c>
    </row>
    <row r="1094" spans="1:7" ht="15" customHeight="1" x14ac:dyDescent="0.2"/>
    <row r="1095" spans="1:7" ht="15" customHeight="1" x14ac:dyDescent="0.25">
      <c r="A1095" s="1" t="s">
        <v>287</v>
      </c>
    </row>
    <row r="1096" spans="1:7" ht="15" customHeight="1" x14ac:dyDescent="0.2">
      <c r="A1096" s="255" t="s">
        <v>288</v>
      </c>
      <c r="B1096" s="255"/>
      <c r="C1096" s="255"/>
      <c r="D1096" s="255"/>
      <c r="E1096" s="255"/>
    </row>
    <row r="1097" spans="1:7" ht="15" customHeight="1" x14ac:dyDescent="0.2">
      <c r="A1097" s="255"/>
      <c r="B1097" s="255"/>
      <c r="C1097" s="255"/>
      <c r="D1097" s="255"/>
      <c r="E1097" s="255"/>
    </row>
    <row r="1098" spans="1:7" ht="15" customHeight="1" x14ac:dyDescent="0.2">
      <c r="A1098" s="254" t="s">
        <v>289</v>
      </c>
      <c r="B1098" s="254"/>
      <c r="C1098" s="254"/>
      <c r="D1098" s="254"/>
      <c r="E1098" s="254"/>
    </row>
    <row r="1099" spans="1:7" ht="15" customHeight="1" x14ac:dyDescent="0.2">
      <c r="A1099" s="254"/>
      <c r="B1099" s="254"/>
      <c r="C1099" s="254"/>
      <c r="D1099" s="254"/>
      <c r="E1099" s="254"/>
    </row>
    <row r="1100" spans="1:7" ht="15" customHeight="1" x14ac:dyDescent="0.2">
      <c r="A1100" s="254"/>
      <c r="B1100" s="254"/>
      <c r="C1100" s="254"/>
      <c r="D1100" s="254"/>
      <c r="E1100" s="254"/>
    </row>
    <row r="1101" spans="1:7" ht="15" customHeight="1" x14ac:dyDescent="0.2">
      <c r="A1101" s="254"/>
      <c r="B1101" s="254"/>
      <c r="C1101" s="254"/>
      <c r="D1101" s="254"/>
      <c r="E1101" s="254"/>
      <c r="G1101" s="155"/>
    </row>
    <row r="1102" spans="1:7" ht="15" customHeight="1" x14ac:dyDescent="0.2">
      <c r="A1102" s="254"/>
      <c r="B1102" s="254"/>
      <c r="C1102" s="254"/>
      <c r="D1102" s="254"/>
      <c r="E1102" s="254"/>
      <c r="G1102" s="155"/>
    </row>
    <row r="1103" spans="1:7" ht="15" customHeight="1" x14ac:dyDescent="0.2">
      <c r="A1103" s="254"/>
      <c r="B1103" s="254"/>
      <c r="C1103" s="254"/>
      <c r="D1103" s="254"/>
      <c r="E1103" s="254"/>
      <c r="G1103" s="155"/>
    </row>
    <row r="1104" spans="1:7" ht="15" customHeight="1" x14ac:dyDescent="0.2">
      <c r="A1104" s="254"/>
      <c r="B1104" s="254"/>
      <c r="C1104" s="254"/>
      <c r="D1104" s="254"/>
      <c r="E1104" s="254"/>
      <c r="G1104" s="155"/>
    </row>
    <row r="1105" spans="1:7" ht="15" customHeight="1" x14ac:dyDescent="0.25">
      <c r="A1105" s="43"/>
      <c r="G1105" s="155"/>
    </row>
    <row r="1106" spans="1:7" ht="15" customHeight="1" x14ac:dyDescent="0.25">
      <c r="A1106" s="34" t="s">
        <v>14</v>
      </c>
      <c r="B1106" s="35"/>
      <c r="C1106" s="35"/>
      <c r="D1106" s="21"/>
      <c r="E1106" s="21"/>
      <c r="G1106" s="155"/>
    </row>
    <row r="1107" spans="1:7" ht="15" customHeight="1" x14ac:dyDescent="0.2">
      <c r="A1107" s="61" t="s">
        <v>138</v>
      </c>
      <c r="B1107" s="35"/>
      <c r="C1107" s="35"/>
      <c r="D1107" s="35"/>
      <c r="E1107" s="36" t="s">
        <v>139</v>
      </c>
      <c r="G1107" s="155"/>
    </row>
    <row r="1108" spans="1:7" ht="15" customHeight="1" x14ac:dyDescent="0.25">
      <c r="A1108" s="4"/>
      <c r="B1108" s="46"/>
      <c r="C1108" s="35"/>
      <c r="D1108" s="45"/>
      <c r="E1108" s="47"/>
      <c r="G1108" s="155"/>
    </row>
    <row r="1109" spans="1:7" ht="15" customHeight="1" x14ac:dyDescent="0.2">
      <c r="A1109" s="80"/>
      <c r="B1109" s="24" t="s">
        <v>290</v>
      </c>
      <c r="C1109" s="24" t="s">
        <v>9</v>
      </c>
      <c r="D1109" s="48" t="s">
        <v>10</v>
      </c>
      <c r="E1109" s="9" t="s">
        <v>11</v>
      </c>
      <c r="G1109" s="155"/>
    </row>
    <row r="1110" spans="1:7" ht="15" customHeight="1" x14ac:dyDescent="0.2">
      <c r="A1110" s="89"/>
      <c r="B1110" s="71">
        <v>20000000000</v>
      </c>
      <c r="C1110" s="39">
        <v>6172</v>
      </c>
      <c r="D1110" s="28" t="s">
        <v>17</v>
      </c>
      <c r="E1110" s="72">
        <v>-68400</v>
      </c>
      <c r="G1110" s="155"/>
    </row>
    <row r="1111" spans="1:7" ht="15" customHeight="1" x14ac:dyDescent="0.2">
      <c r="A1111" s="121"/>
      <c r="B1111" s="51"/>
      <c r="C1111" s="52" t="s">
        <v>13</v>
      </c>
      <c r="D1111" s="53"/>
      <c r="E1111" s="20">
        <f>SUM(E1110:E1110)</f>
        <v>-68400</v>
      </c>
      <c r="G1111" s="155"/>
    </row>
    <row r="1112" spans="1:7" ht="15" customHeight="1" x14ac:dyDescent="0.2">
      <c r="G1112" s="155"/>
    </row>
    <row r="1113" spans="1:7" ht="15" customHeight="1" x14ac:dyDescent="0.25">
      <c r="A1113" s="4" t="s">
        <v>14</v>
      </c>
      <c r="B1113" s="5"/>
      <c r="C1113" s="5"/>
      <c r="D1113" s="5"/>
      <c r="E1113" s="21"/>
      <c r="G1113" s="155"/>
    </row>
    <row r="1114" spans="1:7" ht="15" customHeight="1" x14ac:dyDescent="0.2">
      <c r="A1114" s="61" t="s">
        <v>233</v>
      </c>
      <c r="B1114" s="5"/>
      <c r="C1114" s="5"/>
      <c r="D1114" s="5"/>
      <c r="E1114" s="7" t="s">
        <v>234</v>
      </c>
      <c r="G1114" s="155"/>
    </row>
    <row r="1115" spans="1:7" ht="15" customHeight="1" x14ac:dyDescent="0.2">
      <c r="A1115" s="6"/>
      <c r="B1115" s="21"/>
      <c r="C1115" s="5"/>
      <c r="D1115" s="5"/>
      <c r="E1115" s="8"/>
      <c r="G1115" s="155"/>
    </row>
    <row r="1116" spans="1:7" ht="15" customHeight="1" x14ac:dyDescent="0.2">
      <c r="A1116" s="80"/>
      <c r="B1116" s="9" t="s">
        <v>8</v>
      </c>
      <c r="C1116" s="112" t="s">
        <v>9</v>
      </c>
      <c r="D1116" s="10" t="s">
        <v>10</v>
      </c>
      <c r="E1116" s="9" t="s">
        <v>11</v>
      </c>
      <c r="G1116" s="155"/>
    </row>
    <row r="1117" spans="1:7" ht="15" customHeight="1" x14ac:dyDescent="0.2">
      <c r="A1117" s="89"/>
      <c r="B1117" s="71">
        <v>20000000000</v>
      </c>
      <c r="C1117" s="183">
        <v>3639</v>
      </c>
      <c r="D1117" s="28" t="s">
        <v>17</v>
      </c>
      <c r="E1117" s="41">
        <v>68400</v>
      </c>
      <c r="G1117" s="155"/>
    </row>
    <row r="1118" spans="1:7" ht="15" customHeight="1" x14ac:dyDescent="0.2">
      <c r="A1118" s="89"/>
      <c r="B1118" s="130"/>
      <c r="C1118" s="184" t="s">
        <v>13</v>
      </c>
      <c r="D1118" s="19"/>
      <c r="E1118" s="54">
        <f>SUM(E1117:E1117)</f>
        <v>68400</v>
      </c>
      <c r="G1118" s="155"/>
    </row>
    <row r="1119" spans="1:7" ht="15" customHeight="1" x14ac:dyDescent="0.2">
      <c r="G1119" s="155"/>
    </row>
    <row r="1120" spans="1:7" ht="15" customHeight="1" x14ac:dyDescent="0.2">
      <c r="G1120" s="155"/>
    </row>
    <row r="1121" spans="1:7" ht="15" customHeight="1" x14ac:dyDescent="0.25">
      <c r="A1121" s="1" t="s">
        <v>291</v>
      </c>
      <c r="G1121" s="155"/>
    </row>
    <row r="1122" spans="1:7" ht="15" customHeight="1" x14ac:dyDescent="0.2">
      <c r="A1122" s="255" t="s">
        <v>161</v>
      </c>
      <c r="B1122" s="255"/>
      <c r="C1122" s="255"/>
      <c r="D1122" s="255"/>
      <c r="E1122" s="255"/>
      <c r="G1122" s="155"/>
    </row>
    <row r="1123" spans="1:7" ht="15" customHeight="1" x14ac:dyDescent="0.2">
      <c r="A1123" s="255"/>
      <c r="B1123" s="255"/>
      <c r="C1123" s="255"/>
      <c r="D1123" s="255"/>
      <c r="E1123" s="255"/>
      <c r="G1123" s="155"/>
    </row>
    <row r="1124" spans="1:7" ht="15" customHeight="1" x14ac:dyDescent="0.2">
      <c r="A1124" s="254" t="s">
        <v>292</v>
      </c>
      <c r="B1124" s="254"/>
      <c r="C1124" s="254"/>
      <c r="D1124" s="254"/>
      <c r="E1124" s="254"/>
      <c r="G1124" s="155"/>
    </row>
    <row r="1125" spans="1:7" ht="15" customHeight="1" x14ac:dyDescent="0.2">
      <c r="A1125" s="254"/>
      <c r="B1125" s="254"/>
      <c r="C1125" s="254"/>
      <c r="D1125" s="254"/>
      <c r="E1125" s="254"/>
      <c r="G1125" s="155"/>
    </row>
    <row r="1126" spans="1:7" ht="15" customHeight="1" x14ac:dyDescent="0.2">
      <c r="A1126" s="254"/>
      <c r="B1126" s="254"/>
      <c r="C1126" s="254"/>
      <c r="D1126" s="254"/>
      <c r="E1126" s="254"/>
      <c r="G1126" s="155"/>
    </row>
    <row r="1127" spans="1:7" ht="15" customHeight="1" x14ac:dyDescent="0.2">
      <c r="A1127" s="254"/>
      <c r="B1127" s="254"/>
      <c r="C1127" s="254"/>
      <c r="D1127" s="254"/>
      <c r="E1127" s="254"/>
      <c r="G1127" s="155"/>
    </row>
    <row r="1128" spans="1:7" ht="15" customHeight="1" x14ac:dyDescent="0.2">
      <c r="A1128" s="254"/>
      <c r="B1128" s="254"/>
      <c r="C1128" s="254"/>
      <c r="D1128" s="254"/>
      <c r="E1128" s="254"/>
      <c r="G1128" s="155"/>
    </row>
    <row r="1129" spans="1:7" ht="15" customHeight="1" x14ac:dyDescent="0.2">
      <c r="A1129" s="254"/>
      <c r="B1129" s="254"/>
      <c r="C1129" s="254"/>
      <c r="D1129" s="254"/>
      <c r="E1129" s="254"/>
      <c r="G1129" s="155"/>
    </row>
    <row r="1130" spans="1:7" ht="15" customHeight="1" x14ac:dyDescent="0.2">
      <c r="A1130" s="254"/>
      <c r="B1130" s="254"/>
      <c r="C1130" s="254"/>
      <c r="D1130" s="254"/>
      <c r="E1130" s="254"/>
      <c r="G1130" s="155"/>
    </row>
    <row r="1131" spans="1:7" ht="15" customHeight="1" x14ac:dyDescent="0.2">
      <c r="B1131" s="134"/>
      <c r="G1131" s="155"/>
    </row>
    <row r="1132" spans="1:7" ht="15" customHeight="1" x14ac:dyDescent="0.25">
      <c r="A1132" s="4" t="s">
        <v>14</v>
      </c>
      <c r="B1132" s="100"/>
      <c r="C1132" s="5"/>
      <c r="D1132" s="5"/>
      <c r="E1132" s="5"/>
      <c r="G1132" s="155"/>
    </row>
    <row r="1133" spans="1:7" ht="15" customHeight="1" x14ac:dyDescent="0.2">
      <c r="A1133" s="61" t="s">
        <v>138</v>
      </c>
      <c r="B1133" s="96"/>
      <c r="C1133" s="35"/>
      <c r="D1133" s="35"/>
      <c r="E1133" s="36" t="s">
        <v>139</v>
      </c>
      <c r="G1133" s="155"/>
    </row>
    <row r="1134" spans="1:7" ht="15" customHeight="1" x14ac:dyDescent="0.25">
      <c r="A1134" s="4" t="s">
        <v>241</v>
      </c>
      <c r="B1134" s="136"/>
      <c r="C1134" s="5"/>
      <c r="D1134" s="5"/>
      <c r="E1134" s="8"/>
      <c r="G1134" s="155"/>
    </row>
    <row r="1135" spans="1:7" ht="15" customHeight="1" x14ac:dyDescent="0.2">
      <c r="A1135" s="9" t="s">
        <v>7</v>
      </c>
      <c r="B1135" s="9" t="s">
        <v>8</v>
      </c>
      <c r="C1135" s="9" t="s">
        <v>9</v>
      </c>
      <c r="D1135" s="10" t="s">
        <v>10</v>
      </c>
      <c r="E1135" s="11" t="s">
        <v>11</v>
      </c>
      <c r="G1135" s="155"/>
    </row>
    <row r="1136" spans="1:7" ht="15" customHeight="1" x14ac:dyDescent="0.2">
      <c r="A1136" s="50">
        <v>870</v>
      </c>
      <c r="B1136" s="27">
        <v>60002100540</v>
      </c>
      <c r="C1136" s="27">
        <v>4357</v>
      </c>
      <c r="D1136" s="93" t="s">
        <v>100</v>
      </c>
      <c r="E1136" s="59">
        <v>-1149100</v>
      </c>
      <c r="G1136" s="155"/>
    </row>
    <row r="1137" spans="1:7" ht="15" customHeight="1" x14ac:dyDescent="0.2">
      <c r="A1137" s="50">
        <v>870</v>
      </c>
      <c r="B1137" s="27">
        <v>60002100409</v>
      </c>
      <c r="C1137" s="27">
        <v>4357</v>
      </c>
      <c r="D1137" s="93" t="s">
        <v>100</v>
      </c>
      <c r="E1137" s="59">
        <v>1120000</v>
      </c>
      <c r="G1137" s="155"/>
    </row>
    <row r="1138" spans="1:7" ht="15" customHeight="1" x14ac:dyDescent="0.2">
      <c r="A1138" s="50">
        <v>870</v>
      </c>
      <c r="B1138" s="27">
        <v>60002100258</v>
      </c>
      <c r="C1138" s="27">
        <v>4357</v>
      </c>
      <c r="D1138" s="93" t="s">
        <v>100</v>
      </c>
      <c r="E1138" s="59">
        <v>29100</v>
      </c>
      <c r="G1138" s="155"/>
    </row>
    <row r="1139" spans="1:7" ht="15" customHeight="1" x14ac:dyDescent="0.2">
      <c r="A1139" s="37"/>
      <c r="B1139" s="42"/>
      <c r="C1139" s="18" t="s">
        <v>13</v>
      </c>
      <c r="D1139" s="19"/>
      <c r="E1139" s="20">
        <f>SUM(E1136:E1138)</f>
        <v>0</v>
      </c>
      <c r="G1139" s="155"/>
    </row>
    <row r="1140" spans="1:7" ht="15" customHeight="1" x14ac:dyDescent="0.2">
      <c r="G1140" s="155"/>
    </row>
    <row r="1141" spans="1:7" ht="15" customHeight="1" x14ac:dyDescent="0.2">
      <c r="G1141" s="155"/>
    </row>
    <row r="1142" spans="1:7" ht="15" customHeight="1" x14ac:dyDescent="0.2">
      <c r="G1142" s="155"/>
    </row>
    <row r="1143" spans="1:7" ht="15" customHeight="1" x14ac:dyDescent="0.2">
      <c r="G1143" s="155"/>
    </row>
    <row r="1144" spans="1:7" ht="15" customHeight="1" x14ac:dyDescent="0.2">
      <c r="G1144" s="155"/>
    </row>
    <row r="1145" spans="1:7" ht="15" customHeight="1" x14ac:dyDescent="0.2">
      <c r="G1145" s="155"/>
    </row>
    <row r="1146" spans="1:7" ht="15" customHeight="1" x14ac:dyDescent="0.2">
      <c r="G1146" s="155"/>
    </row>
    <row r="1147" spans="1:7" ht="15" customHeight="1" x14ac:dyDescent="0.25">
      <c r="A1147" s="1" t="s">
        <v>293</v>
      </c>
      <c r="G1147" s="155"/>
    </row>
    <row r="1148" spans="1:7" ht="15" customHeight="1" x14ac:dyDescent="0.2">
      <c r="A1148" s="255" t="s">
        <v>161</v>
      </c>
      <c r="B1148" s="255"/>
      <c r="C1148" s="255"/>
      <c r="D1148" s="255"/>
      <c r="E1148" s="255"/>
      <c r="G1148" s="155"/>
    </row>
    <row r="1149" spans="1:7" ht="15" customHeight="1" x14ac:dyDescent="0.2">
      <c r="A1149" s="255"/>
      <c r="B1149" s="255"/>
      <c r="C1149" s="255"/>
      <c r="D1149" s="255"/>
      <c r="E1149" s="255"/>
      <c r="G1149" s="155"/>
    </row>
    <row r="1150" spans="1:7" ht="15" customHeight="1" x14ac:dyDescent="0.2">
      <c r="A1150" s="254" t="s">
        <v>294</v>
      </c>
      <c r="B1150" s="254"/>
      <c r="C1150" s="254"/>
      <c r="D1150" s="254"/>
      <c r="E1150" s="254"/>
      <c r="G1150" s="155"/>
    </row>
    <row r="1151" spans="1:7" ht="15" customHeight="1" x14ac:dyDescent="0.2">
      <c r="A1151" s="254"/>
      <c r="B1151" s="254"/>
      <c r="C1151" s="254"/>
      <c r="D1151" s="254"/>
      <c r="E1151" s="254"/>
      <c r="G1151" s="155"/>
    </row>
    <row r="1152" spans="1:7" ht="15" customHeight="1" x14ac:dyDescent="0.2">
      <c r="A1152" s="254"/>
      <c r="B1152" s="254"/>
      <c r="C1152" s="254"/>
      <c r="D1152" s="254"/>
      <c r="E1152" s="254"/>
      <c r="G1152" s="155"/>
    </row>
    <row r="1153" spans="1:7" ht="15" customHeight="1" x14ac:dyDescent="0.2">
      <c r="A1153" s="254"/>
      <c r="B1153" s="254"/>
      <c r="C1153" s="254"/>
      <c r="D1153" s="254"/>
      <c r="E1153" s="254"/>
      <c r="G1153" s="155"/>
    </row>
    <row r="1154" spans="1:7" ht="15" customHeight="1" x14ac:dyDescent="0.2">
      <c r="A1154" s="254"/>
      <c r="B1154" s="254"/>
      <c r="C1154" s="254"/>
      <c r="D1154" s="254"/>
      <c r="E1154" s="254"/>
      <c r="G1154" s="155"/>
    </row>
    <row r="1155" spans="1:7" ht="15" customHeight="1" x14ac:dyDescent="0.2">
      <c r="B1155" s="134"/>
      <c r="G1155" s="155"/>
    </row>
    <row r="1156" spans="1:7" ht="15" customHeight="1" x14ac:dyDescent="0.25">
      <c r="A1156" s="4" t="s">
        <v>14</v>
      </c>
      <c r="B1156" s="100"/>
      <c r="C1156" s="5"/>
      <c r="D1156" s="5"/>
      <c r="E1156" s="5"/>
      <c r="G1156" s="155"/>
    </row>
    <row r="1157" spans="1:7" ht="15" customHeight="1" x14ac:dyDescent="0.2">
      <c r="A1157" s="61" t="s">
        <v>138</v>
      </c>
      <c r="B1157" s="96"/>
      <c r="C1157" s="35"/>
      <c r="D1157" s="35"/>
      <c r="E1157" s="36" t="s">
        <v>139</v>
      </c>
      <c r="G1157" s="155"/>
    </row>
    <row r="1158" spans="1:7" ht="15" customHeight="1" x14ac:dyDescent="0.25">
      <c r="A1158" s="4" t="s">
        <v>174</v>
      </c>
      <c r="B1158" s="136"/>
      <c r="C1158" s="5"/>
      <c r="D1158" s="5"/>
      <c r="E1158" s="8"/>
      <c r="G1158" s="155"/>
    </row>
    <row r="1159" spans="1:7" ht="15" customHeight="1" x14ac:dyDescent="0.2">
      <c r="A1159" s="9" t="s">
        <v>7</v>
      </c>
      <c r="B1159" s="9" t="s">
        <v>8</v>
      </c>
      <c r="C1159" s="9" t="s">
        <v>9</v>
      </c>
      <c r="D1159" s="10" t="s">
        <v>10</v>
      </c>
      <c r="E1159" s="24" t="s">
        <v>11</v>
      </c>
      <c r="G1159" s="155"/>
    </row>
    <row r="1160" spans="1:7" ht="15" customHeight="1" x14ac:dyDescent="0.2">
      <c r="A1160" s="50">
        <v>888</v>
      </c>
      <c r="B1160" s="27">
        <v>60001100603</v>
      </c>
      <c r="C1160" s="57">
        <v>3122</v>
      </c>
      <c r="D1160" s="93" t="s">
        <v>100</v>
      </c>
      <c r="E1160" s="29">
        <v>-1407141</v>
      </c>
      <c r="G1160" s="155"/>
    </row>
    <row r="1161" spans="1:7" ht="15" customHeight="1" x14ac:dyDescent="0.2">
      <c r="A1161" s="50">
        <v>888</v>
      </c>
      <c r="B1161" s="27">
        <v>60001100355</v>
      </c>
      <c r="C1161" s="57">
        <v>3121</v>
      </c>
      <c r="D1161" s="93" t="s">
        <v>100</v>
      </c>
      <c r="E1161" s="29">
        <v>134500</v>
      </c>
      <c r="G1161" s="155"/>
    </row>
    <row r="1162" spans="1:7" ht="15" customHeight="1" x14ac:dyDescent="0.2">
      <c r="A1162" s="50">
        <v>888</v>
      </c>
      <c r="B1162" s="27">
        <v>60001100607</v>
      </c>
      <c r="C1162" s="57">
        <v>3121</v>
      </c>
      <c r="D1162" s="93" t="s">
        <v>100</v>
      </c>
      <c r="E1162" s="29">
        <v>1178356</v>
      </c>
      <c r="G1162" s="155"/>
    </row>
    <row r="1163" spans="1:7" ht="15" customHeight="1" x14ac:dyDescent="0.2">
      <c r="A1163" s="50">
        <v>888</v>
      </c>
      <c r="B1163" s="27">
        <v>60001100357</v>
      </c>
      <c r="C1163" s="57">
        <v>4322</v>
      </c>
      <c r="D1163" s="93" t="s">
        <v>100</v>
      </c>
      <c r="E1163" s="29">
        <v>21065</v>
      </c>
      <c r="G1163" s="155"/>
    </row>
    <row r="1164" spans="1:7" ht="15" customHeight="1" x14ac:dyDescent="0.2">
      <c r="A1164" s="50">
        <v>888</v>
      </c>
      <c r="B1164" s="27">
        <v>60001100605</v>
      </c>
      <c r="C1164" s="57">
        <v>4322</v>
      </c>
      <c r="D1164" s="93" t="s">
        <v>100</v>
      </c>
      <c r="E1164" s="29">
        <v>73220</v>
      </c>
      <c r="G1164" s="155"/>
    </row>
    <row r="1165" spans="1:7" ht="15" customHeight="1" x14ac:dyDescent="0.2">
      <c r="A1165" s="37"/>
      <c r="B1165" s="42"/>
      <c r="C1165" s="18" t="s">
        <v>13</v>
      </c>
      <c r="D1165" s="19"/>
      <c r="E1165" s="20">
        <f>SUM(E1160:E1164)</f>
        <v>0</v>
      </c>
    </row>
    <row r="1166" spans="1:7" ht="15" customHeight="1" x14ac:dyDescent="0.2"/>
    <row r="1167" spans="1:7" ht="15" customHeight="1" x14ac:dyDescent="0.25">
      <c r="A1167" s="4" t="s">
        <v>240</v>
      </c>
      <c r="B1167" s="136"/>
      <c r="C1167" s="5"/>
      <c r="D1167" s="5"/>
      <c r="E1167" s="8"/>
    </row>
    <row r="1168" spans="1:7" ht="15" customHeight="1" x14ac:dyDescent="0.2">
      <c r="A1168" s="9" t="s">
        <v>7</v>
      </c>
      <c r="B1168" s="9" t="s">
        <v>8</v>
      </c>
      <c r="C1168" s="9" t="s">
        <v>9</v>
      </c>
      <c r="D1168" s="10" t="s">
        <v>10</v>
      </c>
      <c r="E1168" s="24" t="s">
        <v>11</v>
      </c>
    </row>
    <row r="1169" spans="1:7" ht="15" customHeight="1" x14ac:dyDescent="0.2">
      <c r="A1169" s="50">
        <v>888</v>
      </c>
      <c r="B1169" s="27">
        <v>60003100642</v>
      </c>
      <c r="C1169" s="57">
        <v>3315</v>
      </c>
      <c r="D1169" s="93" t="s">
        <v>100</v>
      </c>
      <c r="E1169" s="29">
        <v>-611740</v>
      </c>
    </row>
    <row r="1170" spans="1:7" ht="15" customHeight="1" x14ac:dyDescent="0.2">
      <c r="A1170" s="50">
        <v>888</v>
      </c>
      <c r="B1170" s="27">
        <v>60003100641</v>
      </c>
      <c r="C1170" s="57">
        <v>3314</v>
      </c>
      <c r="D1170" s="93" t="s">
        <v>100</v>
      </c>
      <c r="E1170" s="29">
        <v>611740</v>
      </c>
    </row>
    <row r="1171" spans="1:7" ht="15" customHeight="1" x14ac:dyDescent="0.2">
      <c r="A1171" s="50">
        <v>888</v>
      </c>
      <c r="B1171" s="27">
        <v>60003100641</v>
      </c>
      <c r="C1171" s="57">
        <v>3314</v>
      </c>
      <c r="D1171" s="93" t="s">
        <v>100</v>
      </c>
      <c r="E1171" s="29">
        <v>-2929740</v>
      </c>
    </row>
    <row r="1172" spans="1:7" ht="15" customHeight="1" x14ac:dyDescent="0.2">
      <c r="A1172" s="50">
        <v>888</v>
      </c>
      <c r="B1172" s="27">
        <v>60003100641</v>
      </c>
      <c r="C1172" s="57">
        <v>3314</v>
      </c>
      <c r="D1172" s="76" t="s">
        <v>169</v>
      </c>
      <c r="E1172" s="29">
        <v>2825220</v>
      </c>
    </row>
    <row r="1173" spans="1:7" ht="15" customHeight="1" x14ac:dyDescent="0.2">
      <c r="A1173" s="50">
        <v>888</v>
      </c>
      <c r="B1173" s="27">
        <v>60003100641</v>
      </c>
      <c r="C1173" s="57">
        <v>3314</v>
      </c>
      <c r="D1173" s="76" t="s">
        <v>171</v>
      </c>
      <c r="E1173" s="29">
        <v>104520</v>
      </c>
      <c r="G1173" s="60">
        <f>SUM(E1160,E1169,E1171)</f>
        <v>-4948621</v>
      </c>
    </row>
    <row r="1174" spans="1:7" ht="15" customHeight="1" x14ac:dyDescent="0.2">
      <c r="A1174" s="37"/>
      <c r="B1174" s="42"/>
      <c r="C1174" s="18" t="s">
        <v>13</v>
      </c>
      <c r="D1174" s="19"/>
      <c r="E1174" s="20">
        <f>SUM(E1169:E1173)</f>
        <v>0</v>
      </c>
      <c r="G1174" s="60">
        <f>SUM(E1161:E1164,E1170,E1172:E1173)</f>
        <v>4948621</v>
      </c>
    </row>
    <row r="1175" spans="1:7" ht="15" customHeight="1" x14ac:dyDescent="0.2">
      <c r="A1175" s="89"/>
      <c r="B1175" s="117"/>
      <c r="C1175" s="74"/>
      <c r="D1175" s="5"/>
      <c r="E1175" s="75"/>
    </row>
    <row r="1176" spans="1:7" ht="15" customHeight="1" x14ac:dyDescent="0.2">
      <c r="A1176" s="89"/>
      <c r="B1176" s="117"/>
      <c r="C1176" s="74"/>
      <c r="D1176" s="5"/>
      <c r="E1176" s="75"/>
    </row>
    <row r="1177" spans="1:7" ht="15" customHeight="1" x14ac:dyDescent="0.25">
      <c r="A1177" s="1" t="s">
        <v>295</v>
      </c>
    </row>
    <row r="1178" spans="1:7" ht="15" customHeight="1" x14ac:dyDescent="0.2">
      <c r="A1178" s="255" t="s">
        <v>161</v>
      </c>
      <c r="B1178" s="255"/>
      <c r="C1178" s="255"/>
      <c r="D1178" s="255"/>
      <c r="E1178" s="255"/>
    </row>
    <row r="1179" spans="1:7" ht="15" customHeight="1" x14ac:dyDescent="0.2">
      <c r="A1179" s="255"/>
      <c r="B1179" s="255"/>
      <c r="C1179" s="255"/>
      <c r="D1179" s="255"/>
      <c r="E1179" s="255"/>
    </row>
    <row r="1180" spans="1:7" ht="15" customHeight="1" x14ac:dyDescent="0.2">
      <c r="A1180" s="254" t="s">
        <v>296</v>
      </c>
      <c r="B1180" s="254"/>
      <c r="C1180" s="254"/>
      <c r="D1180" s="254"/>
      <c r="E1180" s="254"/>
    </row>
    <row r="1181" spans="1:7" ht="15" customHeight="1" x14ac:dyDescent="0.2">
      <c r="A1181" s="254"/>
      <c r="B1181" s="254"/>
      <c r="C1181" s="254"/>
      <c r="D1181" s="254"/>
      <c r="E1181" s="254"/>
      <c r="G1181" s="155"/>
    </row>
    <row r="1182" spans="1:7" ht="15" customHeight="1" x14ac:dyDescent="0.2">
      <c r="A1182" s="254"/>
      <c r="B1182" s="254"/>
      <c r="C1182" s="254"/>
      <c r="D1182" s="254"/>
      <c r="E1182" s="254"/>
      <c r="G1182" s="155"/>
    </row>
    <row r="1183" spans="1:7" ht="15" customHeight="1" x14ac:dyDescent="0.2">
      <c r="A1183" s="254"/>
      <c r="B1183" s="254"/>
      <c r="C1183" s="254"/>
      <c r="D1183" s="254"/>
      <c r="E1183" s="254"/>
      <c r="G1183" s="155"/>
    </row>
    <row r="1184" spans="1:7" ht="15" customHeight="1" x14ac:dyDescent="0.2">
      <c r="A1184" s="254"/>
      <c r="B1184" s="254"/>
      <c r="C1184" s="254"/>
      <c r="D1184" s="254"/>
      <c r="E1184" s="254"/>
      <c r="G1184" s="155"/>
    </row>
    <row r="1185" spans="1:7" ht="15" customHeight="1" x14ac:dyDescent="0.2">
      <c r="G1185" s="155"/>
    </row>
    <row r="1186" spans="1:7" ht="15" customHeight="1" x14ac:dyDescent="0.25">
      <c r="A1186" s="4" t="s">
        <v>14</v>
      </c>
      <c r="B1186" s="5"/>
      <c r="C1186" s="5"/>
      <c r="D1186" s="5"/>
      <c r="E1186" s="5"/>
      <c r="G1186" s="155"/>
    </row>
    <row r="1187" spans="1:7" ht="15" customHeight="1" x14ac:dyDescent="0.2">
      <c r="A1187" s="61" t="s">
        <v>138</v>
      </c>
      <c r="B1187" s="35"/>
      <c r="C1187" s="35"/>
      <c r="D1187" s="35"/>
      <c r="E1187" s="36" t="s">
        <v>139</v>
      </c>
      <c r="G1187" s="155"/>
    </row>
    <row r="1188" spans="1:7" ht="15" customHeight="1" x14ac:dyDescent="0.25">
      <c r="A1188" s="4" t="s">
        <v>140</v>
      </c>
      <c r="B1188" s="141"/>
      <c r="C1188" s="5"/>
      <c r="D1188" s="5"/>
      <c r="E1188" s="8"/>
      <c r="G1188" s="155"/>
    </row>
    <row r="1189" spans="1:7" ht="15" customHeight="1" x14ac:dyDescent="0.2">
      <c r="A1189" s="9" t="s">
        <v>7</v>
      </c>
      <c r="B1189" s="9" t="s">
        <v>8</v>
      </c>
      <c r="C1189" s="9" t="s">
        <v>9</v>
      </c>
      <c r="D1189" s="10" t="s">
        <v>10</v>
      </c>
      <c r="E1189" s="11" t="s">
        <v>11</v>
      </c>
      <c r="G1189" s="155"/>
    </row>
    <row r="1190" spans="1:7" ht="15" customHeight="1" x14ac:dyDescent="0.2">
      <c r="A1190" s="37">
        <v>12</v>
      </c>
      <c r="B1190" s="27">
        <v>60004100029</v>
      </c>
      <c r="C1190" s="57">
        <v>2212</v>
      </c>
      <c r="D1190" s="93" t="s">
        <v>100</v>
      </c>
      <c r="E1190" s="29">
        <v>-70000</v>
      </c>
      <c r="G1190" s="155"/>
    </row>
    <row r="1191" spans="1:7" ht="15" customHeight="1" x14ac:dyDescent="0.2">
      <c r="A1191" s="37">
        <v>12</v>
      </c>
      <c r="B1191" s="27">
        <v>60004100032</v>
      </c>
      <c r="C1191" s="57">
        <v>2212</v>
      </c>
      <c r="D1191" s="93" t="s">
        <v>100</v>
      </c>
      <c r="E1191" s="29">
        <v>-10000</v>
      </c>
      <c r="G1191" s="155"/>
    </row>
    <row r="1192" spans="1:7" ht="15" customHeight="1" x14ac:dyDescent="0.2">
      <c r="A1192" s="37">
        <v>12</v>
      </c>
      <c r="B1192" s="27">
        <v>60004100534</v>
      </c>
      <c r="C1192" s="57">
        <v>2212</v>
      </c>
      <c r="D1192" s="93" t="s">
        <v>100</v>
      </c>
      <c r="E1192" s="29">
        <v>-295076</v>
      </c>
      <c r="G1192" s="155"/>
    </row>
    <row r="1193" spans="1:7" ht="15" customHeight="1" x14ac:dyDescent="0.2">
      <c r="A1193" s="37">
        <v>12</v>
      </c>
      <c r="B1193" s="27">
        <v>60004100533</v>
      </c>
      <c r="C1193" s="57">
        <v>2212</v>
      </c>
      <c r="D1193" s="93" t="s">
        <v>100</v>
      </c>
      <c r="E1193" s="29">
        <v>-273239</v>
      </c>
      <c r="G1193" s="155"/>
    </row>
    <row r="1194" spans="1:7" ht="15" customHeight="1" x14ac:dyDescent="0.2">
      <c r="A1194" s="37">
        <v>12</v>
      </c>
      <c r="B1194" s="27">
        <v>60004100536</v>
      </c>
      <c r="C1194" s="57">
        <v>2212</v>
      </c>
      <c r="D1194" s="93" t="s">
        <v>100</v>
      </c>
      <c r="E1194" s="29">
        <v>-370000</v>
      </c>
      <c r="G1194" s="155"/>
    </row>
    <row r="1195" spans="1:7" ht="15" customHeight="1" x14ac:dyDescent="0.2">
      <c r="A1195" s="37">
        <v>12</v>
      </c>
      <c r="B1195" s="27">
        <v>60004100060</v>
      </c>
      <c r="C1195" s="57">
        <v>2212</v>
      </c>
      <c r="D1195" s="93" t="s">
        <v>100</v>
      </c>
      <c r="E1195" s="29">
        <v>142090</v>
      </c>
      <c r="G1195" s="155"/>
    </row>
    <row r="1196" spans="1:7" ht="15" customHeight="1" x14ac:dyDescent="0.2">
      <c r="A1196" s="37">
        <v>12</v>
      </c>
      <c r="B1196" s="27">
        <v>60004100106</v>
      </c>
      <c r="C1196" s="57">
        <v>2212</v>
      </c>
      <c r="D1196" s="28" t="s">
        <v>100</v>
      </c>
      <c r="E1196" s="29">
        <v>700000</v>
      </c>
      <c r="G1196" s="155"/>
    </row>
    <row r="1197" spans="1:7" ht="15" customHeight="1" x14ac:dyDescent="0.2">
      <c r="A1197" s="37">
        <v>12</v>
      </c>
      <c r="B1197" s="27">
        <v>60004100110</v>
      </c>
      <c r="C1197" s="57">
        <v>2212</v>
      </c>
      <c r="D1197" s="28" t="s">
        <v>100</v>
      </c>
      <c r="E1197" s="29">
        <v>4225</v>
      </c>
      <c r="G1197" s="155"/>
    </row>
    <row r="1198" spans="1:7" ht="15" customHeight="1" x14ac:dyDescent="0.2">
      <c r="A1198" s="37">
        <v>12</v>
      </c>
      <c r="B1198" s="27">
        <v>60004100027</v>
      </c>
      <c r="C1198" s="57">
        <v>2212</v>
      </c>
      <c r="D1198" s="28" t="s">
        <v>100</v>
      </c>
      <c r="E1198" s="29">
        <v>92000</v>
      </c>
      <c r="G1198" s="155"/>
    </row>
    <row r="1199" spans="1:7" ht="15" customHeight="1" x14ac:dyDescent="0.2">
      <c r="A1199" s="37">
        <v>12</v>
      </c>
      <c r="B1199" s="27">
        <v>60004100060</v>
      </c>
      <c r="C1199" s="57">
        <v>2212</v>
      </c>
      <c r="D1199" s="28" t="s">
        <v>100</v>
      </c>
      <c r="E1199" s="29">
        <v>80000</v>
      </c>
      <c r="G1199" s="155"/>
    </row>
    <row r="1200" spans="1:7" ht="15" customHeight="1" x14ac:dyDescent="0.2">
      <c r="A1200" s="37"/>
      <c r="B1200" s="42"/>
      <c r="C1200" s="18" t="s">
        <v>13</v>
      </c>
      <c r="D1200" s="19"/>
      <c r="E1200" s="20">
        <f>SUM(E1190:E1199)</f>
        <v>0</v>
      </c>
      <c r="G1200" s="155"/>
    </row>
    <row r="1201" spans="1:7" ht="15" customHeight="1" x14ac:dyDescent="0.2">
      <c r="A1201" s="61"/>
      <c r="B1201" s="35"/>
      <c r="C1201" s="35"/>
      <c r="D1201" s="35"/>
      <c r="E1201" s="36"/>
      <c r="G1201" s="155"/>
    </row>
    <row r="1202" spans="1:7" ht="15" customHeight="1" x14ac:dyDescent="0.25">
      <c r="A1202" s="4" t="s">
        <v>241</v>
      </c>
      <c r="B1202" s="141"/>
      <c r="C1202" s="5"/>
      <c r="D1202" s="5"/>
      <c r="E1202" s="8"/>
      <c r="G1202" s="155"/>
    </row>
    <row r="1203" spans="1:7" ht="15" customHeight="1" x14ac:dyDescent="0.2">
      <c r="A1203" s="9" t="s">
        <v>7</v>
      </c>
      <c r="B1203" s="9" t="s">
        <v>8</v>
      </c>
      <c r="C1203" s="9" t="s">
        <v>9</v>
      </c>
      <c r="D1203" s="10" t="s">
        <v>10</v>
      </c>
      <c r="E1203" s="11" t="s">
        <v>11</v>
      </c>
      <c r="G1203" s="155"/>
    </row>
    <row r="1204" spans="1:7" ht="15" customHeight="1" x14ac:dyDescent="0.2">
      <c r="A1204" s="50">
        <v>11</v>
      </c>
      <c r="B1204" s="27">
        <v>60002100392</v>
      </c>
      <c r="C1204" s="27">
        <v>6172</v>
      </c>
      <c r="D1204" s="76" t="s">
        <v>43</v>
      </c>
      <c r="E1204" s="59">
        <v>-117367.2</v>
      </c>
      <c r="G1204" s="155"/>
    </row>
    <row r="1205" spans="1:7" ht="15" customHeight="1" x14ac:dyDescent="0.2">
      <c r="A1205" s="50">
        <v>11</v>
      </c>
      <c r="B1205" s="27">
        <v>60002100403</v>
      </c>
      <c r="C1205" s="27">
        <v>4357</v>
      </c>
      <c r="D1205" s="93" t="s">
        <v>100</v>
      </c>
      <c r="E1205" s="59">
        <v>99807.2</v>
      </c>
      <c r="G1205" s="155"/>
    </row>
    <row r="1206" spans="1:7" ht="15" customHeight="1" x14ac:dyDescent="0.2">
      <c r="A1206" s="50">
        <v>11</v>
      </c>
      <c r="B1206" s="27">
        <v>60002100395</v>
      </c>
      <c r="C1206" s="27">
        <v>4311</v>
      </c>
      <c r="D1206" s="93" t="s">
        <v>100</v>
      </c>
      <c r="E1206" s="59">
        <v>17560</v>
      </c>
      <c r="G1206" s="155"/>
    </row>
    <row r="1207" spans="1:7" ht="15" customHeight="1" x14ac:dyDescent="0.2">
      <c r="A1207" s="37"/>
      <c r="B1207" s="42"/>
      <c r="C1207" s="18" t="s">
        <v>13</v>
      </c>
      <c r="D1207" s="19"/>
      <c r="E1207" s="20">
        <f>SUM(E1204:E1206)</f>
        <v>0</v>
      </c>
      <c r="G1207" s="155"/>
    </row>
    <row r="1208" spans="1:7" ht="15" customHeight="1" x14ac:dyDescent="0.2">
      <c r="G1208" s="155"/>
    </row>
    <row r="1209" spans="1:7" ht="15" customHeight="1" x14ac:dyDescent="0.25">
      <c r="A1209" s="4" t="s">
        <v>297</v>
      </c>
      <c r="B1209" s="141"/>
      <c r="C1209" s="5"/>
      <c r="D1209" s="5"/>
      <c r="E1209" s="8"/>
      <c r="G1209" s="155"/>
    </row>
    <row r="1210" spans="1:7" ht="15" customHeight="1" x14ac:dyDescent="0.2">
      <c r="A1210" s="9" t="s">
        <v>7</v>
      </c>
      <c r="B1210" s="9" t="s">
        <v>8</v>
      </c>
      <c r="C1210" s="9" t="s">
        <v>9</v>
      </c>
      <c r="D1210" s="10" t="s">
        <v>10</v>
      </c>
      <c r="E1210" s="11" t="s">
        <v>11</v>
      </c>
      <c r="G1210" s="155"/>
    </row>
    <row r="1211" spans="1:7" ht="15" customHeight="1" x14ac:dyDescent="0.2">
      <c r="A1211" s="37">
        <v>25</v>
      </c>
      <c r="B1211" s="27">
        <v>60005100655</v>
      </c>
      <c r="C1211" s="57">
        <v>3522</v>
      </c>
      <c r="D1211" s="93" t="s">
        <v>100</v>
      </c>
      <c r="E1211" s="29">
        <v>-544000</v>
      </c>
      <c r="G1211" s="155"/>
    </row>
    <row r="1212" spans="1:7" ht="15" customHeight="1" x14ac:dyDescent="0.2">
      <c r="A1212" s="37">
        <v>25</v>
      </c>
      <c r="B1212" s="27">
        <v>60005100579</v>
      </c>
      <c r="C1212" s="57">
        <v>3522</v>
      </c>
      <c r="D1212" s="93" t="s">
        <v>100</v>
      </c>
      <c r="E1212" s="29">
        <v>-4956925</v>
      </c>
      <c r="G1212" s="155"/>
    </row>
    <row r="1213" spans="1:7" ht="15" customHeight="1" x14ac:dyDescent="0.2">
      <c r="A1213" s="37">
        <v>25</v>
      </c>
      <c r="B1213" s="27">
        <v>60005100654</v>
      </c>
      <c r="C1213" s="57">
        <v>3522</v>
      </c>
      <c r="D1213" s="93" t="s">
        <v>100</v>
      </c>
      <c r="E1213" s="29">
        <v>5500925</v>
      </c>
      <c r="G1213" s="155"/>
    </row>
    <row r="1214" spans="1:7" ht="15" customHeight="1" x14ac:dyDescent="0.2">
      <c r="A1214" s="37"/>
      <c r="B1214" s="42"/>
      <c r="C1214" s="18" t="s">
        <v>13</v>
      </c>
      <c r="D1214" s="19"/>
      <c r="E1214" s="20">
        <f>SUM(E1211:E1213)</f>
        <v>0</v>
      </c>
      <c r="G1214" s="155"/>
    </row>
    <row r="1215" spans="1:7" ht="15" customHeight="1" x14ac:dyDescent="0.2">
      <c r="G1215" s="155"/>
    </row>
    <row r="1216" spans="1:7" ht="15" customHeight="1" x14ac:dyDescent="0.25">
      <c r="A1216" s="4" t="s">
        <v>174</v>
      </c>
      <c r="B1216" s="141"/>
      <c r="C1216" s="5"/>
      <c r="D1216" s="5"/>
      <c r="E1216" s="8"/>
      <c r="G1216" s="155"/>
    </row>
    <row r="1217" spans="1:7" ht="15" customHeight="1" x14ac:dyDescent="0.2">
      <c r="A1217" s="9" t="s">
        <v>7</v>
      </c>
      <c r="B1217" s="9" t="s">
        <v>8</v>
      </c>
      <c r="C1217" s="9" t="s">
        <v>9</v>
      </c>
      <c r="D1217" s="10" t="s">
        <v>10</v>
      </c>
      <c r="E1217" s="24" t="s">
        <v>11</v>
      </c>
      <c r="G1217" s="155"/>
    </row>
    <row r="1218" spans="1:7" ht="15" customHeight="1" x14ac:dyDescent="0.2">
      <c r="A1218" s="37">
        <v>10</v>
      </c>
      <c r="B1218" s="27">
        <v>60001100389</v>
      </c>
      <c r="C1218" s="57">
        <v>4322</v>
      </c>
      <c r="D1218" s="28" t="s">
        <v>99</v>
      </c>
      <c r="E1218" s="185">
        <v>-118</v>
      </c>
      <c r="G1218" s="155"/>
    </row>
    <row r="1219" spans="1:7" ht="15" customHeight="1" x14ac:dyDescent="0.2">
      <c r="A1219" s="37">
        <v>10</v>
      </c>
      <c r="B1219" s="27">
        <v>60001100589</v>
      </c>
      <c r="C1219" s="57">
        <v>4322</v>
      </c>
      <c r="D1219" s="93" t="s">
        <v>100</v>
      </c>
      <c r="E1219" s="29">
        <v>-164250</v>
      </c>
      <c r="G1219" s="155"/>
    </row>
    <row r="1220" spans="1:7" ht="15" customHeight="1" x14ac:dyDescent="0.2">
      <c r="A1220" s="37">
        <v>10</v>
      </c>
      <c r="B1220" s="27">
        <v>60001100592</v>
      </c>
      <c r="C1220" s="57">
        <v>3122</v>
      </c>
      <c r="D1220" s="93" t="s">
        <v>100</v>
      </c>
      <c r="E1220" s="29">
        <v>-1151</v>
      </c>
      <c r="G1220" s="155"/>
    </row>
    <row r="1221" spans="1:7" ht="15" customHeight="1" x14ac:dyDescent="0.2">
      <c r="A1221" s="37">
        <v>10</v>
      </c>
      <c r="B1221" s="27">
        <v>60001100593</v>
      </c>
      <c r="C1221" s="57">
        <v>3122</v>
      </c>
      <c r="D1221" s="93" t="s">
        <v>100</v>
      </c>
      <c r="E1221" s="29">
        <v>-5674</v>
      </c>
      <c r="G1221" s="155"/>
    </row>
    <row r="1222" spans="1:7" ht="15" customHeight="1" x14ac:dyDescent="0.2">
      <c r="A1222" s="37">
        <v>10</v>
      </c>
      <c r="B1222" s="27">
        <v>60001100594</v>
      </c>
      <c r="C1222" s="57">
        <v>3149</v>
      </c>
      <c r="D1222" s="93" t="s">
        <v>100</v>
      </c>
      <c r="E1222" s="29">
        <v>-282859</v>
      </c>
      <c r="G1222" s="155"/>
    </row>
    <row r="1223" spans="1:7" ht="15" customHeight="1" x14ac:dyDescent="0.2">
      <c r="A1223" s="37">
        <v>10</v>
      </c>
      <c r="B1223" s="27">
        <v>60001100602</v>
      </c>
      <c r="C1223" s="57">
        <v>3122</v>
      </c>
      <c r="D1223" s="28" t="s">
        <v>99</v>
      </c>
      <c r="E1223" s="29">
        <v>-408303</v>
      </c>
      <c r="G1223" s="155"/>
    </row>
    <row r="1224" spans="1:7" ht="15" customHeight="1" x14ac:dyDescent="0.2">
      <c r="A1224" s="37">
        <v>10</v>
      </c>
      <c r="B1224" s="27">
        <v>60001100586</v>
      </c>
      <c r="C1224" s="57">
        <v>3122</v>
      </c>
      <c r="D1224" s="93" t="s">
        <v>100</v>
      </c>
      <c r="E1224" s="29">
        <v>-6000</v>
      </c>
      <c r="G1224" s="155"/>
    </row>
    <row r="1225" spans="1:7" ht="15" customHeight="1" x14ac:dyDescent="0.2">
      <c r="A1225" s="37">
        <v>10</v>
      </c>
      <c r="B1225" s="27">
        <v>60001100588</v>
      </c>
      <c r="C1225" s="57">
        <v>3122</v>
      </c>
      <c r="D1225" s="93" t="s">
        <v>100</v>
      </c>
      <c r="E1225" s="29">
        <v>-1000</v>
      </c>
      <c r="G1225" s="155"/>
    </row>
    <row r="1226" spans="1:7" ht="15" customHeight="1" x14ac:dyDescent="0.2">
      <c r="A1226" s="37">
        <v>10</v>
      </c>
      <c r="B1226" s="27">
        <v>60001100611</v>
      </c>
      <c r="C1226" s="57">
        <v>3122</v>
      </c>
      <c r="D1226" s="28" t="s">
        <v>99</v>
      </c>
      <c r="E1226" s="29">
        <v>-745500</v>
      </c>
      <c r="G1226" s="155"/>
    </row>
    <row r="1227" spans="1:7" ht="15" customHeight="1" x14ac:dyDescent="0.2">
      <c r="A1227" s="37">
        <v>10</v>
      </c>
      <c r="B1227" s="27">
        <v>60001100625</v>
      </c>
      <c r="C1227" s="57">
        <v>3114</v>
      </c>
      <c r="D1227" s="93" t="s">
        <v>100</v>
      </c>
      <c r="E1227" s="29">
        <v>-100000</v>
      </c>
      <c r="G1227" s="155"/>
    </row>
    <row r="1228" spans="1:7" ht="15" customHeight="1" x14ac:dyDescent="0.2">
      <c r="A1228" s="37">
        <v>10</v>
      </c>
      <c r="B1228" s="27">
        <v>60001100613</v>
      </c>
      <c r="C1228" s="57">
        <v>3122</v>
      </c>
      <c r="D1228" s="28" t="s">
        <v>99</v>
      </c>
      <c r="E1228" s="29">
        <v>-408635</v>
      </c>
      <c r="G1228" s="155"/>
    </row>
    <row r="1229" spans="1:7" ht="15" customHeight="1" x14ac:dyDescent="0.2">
      <c r="A1229" s="37">
        <v>10</v>
      </c>
      <c r="B1229" s="27">
        <v>60001100615</v>
      </c>
      <c r="C1229" s="57">
        <v>3231</v>
      </c>
      <c r="D1229" s="28" t="s">
        <v>99</v>
      </c>
      <c r="E1229" s="29">
        <v>-200128</v>
      </c>
      <c r="G1229" s="155"/>
    </row>
    <row r="1230" spans="1:7" ht="15" customHeight="1" x14ac:dyDescent="0.2">
      <c r="A1230" s="37">
        <v>10</v>
      </c>
      <c r="B1230" s="27">
        <v>60001100616</v>
      </c>
      <c r="C1230" s="57">
        <v>3122</v>
      </c>
      <c r="D1230" s="28" t="s">
        <v>99</v>
      </c>
      <c r="E1230" s="29">
        <v>-173</v>
      </c>
      <c r="G1230" s="155"/>
    </row>
    <row r="1231" spans="1:7" ht="15" customHeight="1" x14ac:dyDescent="0.2">
      <c r="A1231" s="37">
        <v>10</v>
      </c>
      <c r="B1231" s="27">
        <v>60001100619</v>
      </c>
      <c r="C1231" s="57">
        <v>3122</v>
      </c>
      <c r="D1231" s="28" t="s">
        <v>99</v>
      </c>
      <c r="E1231" s="29">
        <v>-71475</v>
      </c>
      <c r="G1231" s="155"/>
    </row>
    <row r="1232" spans="1:7" ht="15" customHeight="1" x14ac:dyDescent="0.2">
      <c r="A1232" s="37">
        <v>10</v>
      </c>
      <c r="B1232" s="27">
        <v>60001100590</v>
      </c>
      <c r="C1232" s="57">
        <v>3122</v>
      </c>
      <c r="D1232" s="93" t="s">
        <v>100</v>
      </c>
      <c r="E1232" s="29">
        <v>367676</v>
      </c>
      <c r="G1232" s="155"/>
    </row>
    <row r="1233" spans="1:7" ht="15" customHeight="1" x14ac:dyDescent="0.2">
      <c r="A1233" s="37">
        <v>10</v>
      </c>
      <c r="B1233" s="27">
        <v>60001100599</v>
      </c>
      <c r="C1233" s="57">
        <v>3122</v>
      </c>
      <c r="D1233" s="93" t="s">
        <v>100</v>
      </c>
      <c r="E1233" s="29">
        <v>738450</v>
      </c>
      <c r="G1233" s="155"/>
    </row>
    <row r="1234" spans="1:7" ht="15" customHeight="1" x14ac:dyDescent="0.2">
      <c r="A1234" s="37">
        <v>10</v>
      </c>
      <c r="B1234" s="27">
        <v>60001100600</v>
      </c>
      <c r="C1234" s="57">
        <v>3231</v>
      </c>
      <c r="D1234" s="93" t="s">
        <v>100</v>
      </c>
      <c r="E1234" s="29">
        <v>134050</v>
      </c>
      <c r="G1234" s="155"/>
    </row>
    <row r="1235" spans="1:7" ht="15" customHeight="1" x14ac:dyDescent="0.2">
      <c r="A1235" s="37">
        <v>10</v>
      </c>
      <c r="B1235" s="27">
        <v>60001100382</v>
      </c>
      <c r="C1235" s="57">
        <v>3122</v>
      </c>
      <c r="D1235" s="28" t="s">
        <v>99</v>
      </c>
      <c r="E1235" s="29">
        <v>673870</v>
      </c>
      <c r="G1235" s="155"/>
    </row>
    <row r="1236" spans="1:7" ht="15" customHeight="1" x14ac:dyDescent="0.2">
      <c r="A1236" s="37">
        <v>10</v>
      </c>
      <c r="B1236" s="27">
        <v>60001100612</v>
      </c>
      <c r="C1236" s="57">
        <v>3122</v>
      </c>
      <c r="D1236" s="28" t="s">
        <v>99</v>
      </c>
      <c r="E1236" s="29">
        <v>118605</v>
      </c>
      <c r="G1236" s="155"/>
    </row>
    <row r="1237" spans="1:7" ht="15" customHeight="1" x14ac:dyDescent="0.2">
      <c r="A1237" s="37">
        <v>10</v>
      </c>
      <c r="B1237" s="27">
        <v>60001100622</v>
      </c>
      <c r="C1237" s="57">
        <v>3122</v>
      </c>
      <c r="D1237" s="28" t="s">
        <v>99</v>
      </c>
      <c r="E1237" s="29">
        <v>82680</v>
      </c>
      <c r="G1237" s="155"/>
    </row>
    <row r="1238" spans="1:7" ht="15" customHeight="1" x14ac:dyDescent="0.2">
      <c r="A1238" s="37">
        <v>10</v>
      </c>
      <c r="B1238" s="27">
        <v>60001100623</v>
      </c>
      <c r="C1238" s="57">
        <v>3123</v>
      </c>
      <c r="D1238" s="28" t="s">
        <v>99</v>
      </c>
      <c r="E1238" s="29">
        <v>55760</v>
      </c>
      <c r="G1238" s="155"/>
    </row>
    <row r="1239" spans="1:7" ht="15" customHeight="1" x14ac:dyDescent="0.2">
      <c r="A1239" s="37">
        <v>10</v>
      </c>
      <c r="B1239" s="27">
        <v>60001100538</v>
      </c>
      <c r="C1239" s="57">
        <v>3114</v>
      </c>
      <c r="D1239" s="93" t="s">
        <v>100</v>
      </c>
      <c r="E1239" s="29">
        <v>96380</v>
      </c>
      <c r="G1239" s="155"/>
    </row>
    <row r="1240" spans="1:7" ht="15" customHeight="1" x14ac:dyDescent="0.2">
      <c r="A1240" s="37">
        <v>10</v>
      </c>
      <c r="B1240" s="27">
        <v>60001100601</v>
      </c>
      <c r="C1240" s="57">
        <v>3122</v>
      </c>
      <c r="D1240" s="93" t="s">
        <v>100</v>
      </c>
      <c r="E1240" s="29">
        <v>127795</v>
      </c>
      <c r="G1240" s="155"/>
    </row>
    <row r="1241" spans="1:7" ht="15" customHeight="1" x14ac:dyDescent="0.2">
      <c r="A1241" s="37"/>
      <c r="B1241" s="42"/>
      <c r="C1241" s="18" t="s">
        <v>13</v>
      </c>
      <c r="D1241" s="19"/>
      <c r="E1241" s="20">
        <f>SUM(E1218:E1240)</f>
        <v>0</v>
      </c>
      <c r="G1241" s="155"/>
    </row>
    <row r="1242" spans="1:7" ht="15" customHeight="1" x14ac:dyDescent="0.2">
      <c r="G1242" s="155"/>
    </row>
    <row r="1243" spans="1:7" ht="15" customHeight="1" x14ac:dyDescent="0.2">
      <c r="A1243" s="87"/>
      <c r="B1243" s="9" t="s">
        <v>8</v>
      </c>
      <c r="C1243" s="9" t="s">
        <v>9</v>
      </c>
      <c r="D1243" s="10" t="s">
        <v>10</v>
      </c>
      <c r="E1243" s="11" t="s">
        <v>11</v>
      </c>
      <c r="G1243" s="155"/>
    </row>
    <row r="1244" spans="1:7" ht="15" customHeight="1" x14ac:dyDescent="0.2">
      <c r="A1244" s="105"/>
      <c r="B1244" s="27">
        <v>20000000000</v>
      </c>
      <c r="C1244" s="27">
        <v>6172</v>
      </c>
      <c r="D1244" s="28" t="s">
        <v>58</v>
      </c>
      <c r="E1244" s="59">
        <v>-100000</v>
      </c>
      <c r="G1244" s="155"/>
    </row>
    <row r="1245" spans="1:7" ht="15" customHeight="1" x14ac:dyDescent="0.2">
      <c r="A1245" s="105"/>
      <c r="B1245" s="27">
        <v>20000000000</v>
      </c>
      <c r="C1245" s="27">
        <v>6172</v>
      </c>
      <c r="D1245" s="28" t="s">
        <v>17</v>
      </c>
      <c r="E1245" s="59">
        <v>100000</v>
      </c>
      <c r="G1245" s="60">
        <f>SUM(E1190:E1194,E1204,E1211:E1212,E1218:E1231,E1244)</f>
        <v>-9131873.1999999993</v>
      </c>
    </row>
    <row r="1246" spans="1:7" ht="15" customHeight="1" x14ac:dyDescent="0.2">
      <c r="A1246" s="89"/>
      <c r="B1246" s="42"/>
      <c r="C1246" s="18" t="s">
        <v>13</v>
      </c>
      <c r="D1246" s="19"/>
      <c r="E1246" s="20">
        <f>SUM(E1244:E1245)</f>
        <v>0</v>
      </c>
      <c r="G1246" s="60">
        <f>SUM(E1195:E1199,E1205:E1206,E1213,E1232:E1240,E1245)</f>
        <v>9131873.1999999993</v>
      </c>
    </row>
    <row r="1247" spans="1:7" ht="15" customHeight="1" x14ac:dyDescent="0.2"/>
    <row r="1248" spans="1:7" ht="15" customHeight="1" x14ac:dyDescent="0.2"/>
    <row r="1249" spans="1:7" ht="15" customHeight="1" x14ac:dyDescent="0.2"/>
    <row r="1250" spans="1:7" ht="15" customHeight="1" x14ac:dyDescent="0.2"/>
    <row r="1251" spans="1:7" ht="15" customHeight="1" x14ac:dyDescent="0.25">
      <c r="A1251" s="1" t="s">
        <v>298</v>
      </c>
    </row>
    <row r="1252" spans="1:7" ht="15" customHeight="1" x14ac:dyDescent="0.2">
      <c r="A1252" s="255" t="s">
        <v>161</v>
      </c>
      <c r="B1252" s="255"/>
      <c r="C1252" s="255"/>
      <c r="D1252" s="255"/>
      <c r="E1252" s="255"/>
    </row>
    <row r="1253" spans="1:7" ht="15" customHeight="1" x14ac:dyDescent="0.2">
      <c r="A1253" s="255"/>
      <c r="B1253" s="255"/>
      <c r="C1253" s="255"/>
      <c r="D1253" s="255"/>
      <c r="E1253" s="255"/>
    </row>
    <row r="1254" spans="1:7" ht="15" customHeight="1" x14ac:dyDescent="0.2">
      <c r="A1254" s="254" t="s">
        <v>299</v>
      </c>
      <c r="B1254" s="254"/>
      <c r="C1254" s="254"/>
      <c r="D1254" s="254"/>
      <c r="E1254" s="254"/>
    </row>
    <row r="1255" spans="1:7" ht="15" customHeight="1" x14ac:dyDescent="0.2">
      <c r="A1255" s="254"/>
      <c r="B1255" s="254"/>
      <c r="C1255" s="254"/>
      <c r="D1255" s="254"/>
      <c r="E1255" s="254"/>
    </row>
    <row r="1256" spans="1:7" ht="15" customHeight="1" x14ac:dyDescent="0.2">
      <c r="A1256" s="254"/>
      <c r="B1256" s="254"/>
      <c r="C1256" s="254"/>
      <c r="D1256" s="254"/>
      <c r="E1256" s="254"/>
    </row>
    <row r="1257" spans="1:7" ht="15" customHeight="1" x14ac:dyDescent="0.2">
      <c r="A1257" s="254"/>
      <c r="B1257" s="254"/>
      <c r="C1257" s="254"/>
      <c r="D1257" s="254"/>
      <c r="E1257" s="254"/>
    </row>
    <row r="1258" spans="1:7" ht="15" customHeight="1" x14ac:dyDescent="0.2">
      <c r="A1258" s="254"/>
      <c r="B1258" s="254"/>
      <c r="C1258" s="254"/>
      <c r="D1258" s="254"/>
      <c r="E1258" s="254"/>
    </row>
    <row r="1259" spans="1:7" ht="15" customHeight="1" x14ac:dyDescent="0.2"/>
    <row r="1260" spans="1:7" ht="15" customHeight="1" x14ac:dyDescent="0.25">
      <c r="A1260" s="4" t="s">
        <v>14</v>
      </c>
      <c r="B1260" s="5"/>
      <c r="C1260" s="5"/>
      <c r="D1260" s="5"/>
      <c r="E1260" s="5"/>
    </row>
    <row r="1261" spans="1:7" ht="15" customHeight="1" x14ac:dyDescent="0.2">
      <c r="A1261" s="69" t="s">
        <v>37</v>
      </c>
      <c r="B1261" s="5"/>
      <c r="C1261" s="5"/>
      <c r="D1261" s="5"/>
      <c r="E1261" s="7" t="s">
        <v>38</v>
      </c>
      <c r="G1261" s="155"/>
    </row>
    <row r="1262" spans="1:7" ht="15" customHeight="1" x14ac:dyDescent="0.25">
      <c r="A1262" s="4"/>
      <c r="B1262" s="21"/>
      <c r="C1262" s="5"/>
      <c r="D1262" s="5"/>
      <c r="E1262" s="8"/>
      <c r="G1262" s="155"/>
    </row>
    <row r="1263" spans="1:7" ht="15" customHeight="1" x14ac:dyDescent="0.2">
      <c r="A1263" s="57" t="s">
        <v>7</v>
      </c>
      <c r="B1263" s="9" t="s">
        <v>8</v>
      </c>
      <c r="C1263" s="9" t="s">
        <v>9</v>
      </c>
      <c r="D1263" s="10" t="s">
        <v>10</v>
      </c>
      <c r="E1263" s="9" t="s">
        <v>11</v>
      </c>
      <c r="G1263" s="155"/>
    </row>
    <row r="1264" spans="1:7" ht="15" customHeight="1" x14ac:dyDescent="0.2">
      <c r="A1264" s="70">
        <v>33113233</v>
      </c>
      <c r="B1264" s="71">
        <v>60002100580</v>
      </c>
      <c r="C1264" s="57">
        <v>4378</v>
      </c>
      <c r="D1264" s="28" t="s">
        <v>59</v>
      </c>
      <c r="E1264" s="72">
        <v>-1500</v>
      </c>
      <c r="G1264" s="155"/>
    </row>
    <row r="1265" spans="1:7" ht="15" customHeight="1" x14ac:dyDescent="0.2">
      <c r="A1265" s="70">
        <v>33513233</v>
      </c>
      <c r="B1265" s="71">
        <v>60002100580</v>
      </c>
      <c r="C1265" s="57">
        <v>4378</v>
      </c>
      <c r="D1265" s="28" t="s">
        <v>59</v>
      </c>
      <c r="E1265" s="72">
        <v>-8500</v>
      </c>
      <c r="G1265" s="155"/>
    </row>
    <row r="1266" spans="1:7" ht="15" customHeight="1" x14ac:dyDescent="0.2">
      <c r="A1266" s="70">
        <v>33113233</v>
      </c>
      <c r="B1266" s="71">
        <v>60002100580</v>
      </c>
      <c r="C1266" s="57">
        <v>4378</v>
      </c>
      <c r="D1266" s="28" t="s">
        <v>60</v>
      </c>
      <c r="E1266" s="72">
        <v>-3000</v>
      </c>
      <c r="G1266" s="155"/>
    </row>
    <row r="1267" spans="1:7" ht="15" customHeight="1" x14ac:dyDescent="0.2">
      <c r="A1267" s="70">
        <v>33513233</v>
      </c>
      <c r="B1267" s="71">
        <v>60002100580</v>
      </c>
      <c r="C1267" s="57">
        <v>4378</v>
      </c>
      <c r="D1267" s="28" t="s">
        <v>60</v>
      </c>
      <c r="E1267" s="72">
        <v>-17000</v>
      </c>
      <c r="G1267" s="155"/>
    </row>
    <row r="1268" spans="1:7" ht="15" customHeight="1" x14ac:dyDescent="0.2">
      <c r="A1268" s="70">
        <v>33113233</v>
      </c>
      <c r="B1268" s="71">
        <v>60002100580</v>
      </c>
      <c r="C1268" s="57">
        <v>4378</v>
      </c>
      <c r="D1268" s="28" t="s">
        <v>17</v>
      </c>
      <c r="E1268" s="72">
        <v>4500</v>
      </c>
      <c r="G1268" s="155"/>
    </row>
    <row r="1269" spans="1:7" ht="15" customHeight="1" x14ac:dyDescent="0.2">
      <c r="A1269" s="70">
        <v>33513233</v>
      </c>
      <c r="B1269" s="71">
        <v>60002100580</v>
      </c>
      <c r="C1269" s="57">
        <v>4378</v>
      </c>
      <c r="D1269" s="28" t="s">
        <v>17</v>
      </c>
      <c r="E1269" s="72">
        <v>25500</v>
      </c>
      <c r="G1269" s="155"/>
    </row>
    <row r="1270" spans="1:7" ht="15" customHeight="1" x14ac:dyDescent="0.2">
      <c r="A1270" s="55"/>
      <c r="B1270" s="55"/>
      <c r="C1270" s="18" t="s">
        <v>13</v>
      </c>
      <c r="D1270" s="19"/>
      <c r="E1270" s="20">
        <f>SUM(E1264:E1269)</f>
        <v>0</v>
      </c>
      <c r="G1270" s="155"/>
    </row>
    <row r="1271" spans="1:7" ht="15" customHeight="1" x14ac:dyDescent="0.2">
      <c r="G1271" s="155"/>
    </row>
    <row r="1272" spans="1:7" ht="15" customHeight="1" x14ac:dyDescent="0.2">
      <c r="G1272" s="155"/>
    </row>
    <row r="1273" spans="1:7" ht="15" customHeight="1" x14ac:dyDescent="0.2">
      <c r="G1273" s="155"/>
    </row>
    <row r="1274" spans="1:7" ht="15" customHeight="1" x14ac:dyDescent="0.25">
      <c r="A1274" s="1" t="s">
        <v>300</v>
      </c>
      <c r="G1274" s="155"/>
    </row>
    <row r="1275" spans="1:7" ht="15" customHeight="1" x14ac:dyDescent="0.2">
      <c r="A1275" s="255" t="s">
        <v>301</v>
      </c>
      <c r="B1275" s="255"/>
      <c r="C1275" s="255"/>
      <c r="D1275" s="255"/>
      <c r="E1275" s="255"/>
      <c r="G1275" s="155"/>
    </row>
    <row r="1276" spans="1:7" ht="15" customHeight="1" x14ac:dyDescent="0.2">
      <c r="A1276" s="255"/>
      <c r="B1276" s="255"/>
      <c r="C1276" s="255"/>
      <c r="D1276" s="255"/>
      <c r="E1276" s="255"/>
      <c r="G1276" s="155"/>
    </row>
    <row r="1277" spans="1:7" ht="15" customHeight="1" x14ac:dyDescent="0.2">
      <c r="A1277" s="254" t="s">
        <v>302</v>
      </c>
      <c r="B1277" s="254"/>
      <c r="C1277" s="254"/>
      <c r="D1277" s="254"/>
      <c r="E1277" s="254"/>
      <c r="G1277" s="155"/>
    </row>
    <row r="1278" spans="1:7" ht="15" customHeight="1" x14ac:dyDescent="0.2">
      <c r="A1278" s="254"/>
      <c r="B1278" s="254"/>
      <c r="C1278" s="254"/>
      <c r="D1278" s="254"/>
      <c r="E1278" s="254"/>
      <c r="G1278" s="155"/>
    </row>
    <row r="1279" spans="1:7" ht="15" customHeight="1" x14ac:dyDescent="0.2">
      <c r="A1279" s="254"/>
      <c r="B1279" s="254"/>
      <c r="C1279" s="254"/>
      <c r="D1279" s="254"/>
      <c r="E1279" s="254"/>
      <c r="G1279" s="155"/>
    </row>
    <row r="1280" spans="1:7" ht="15" customHeight="1" x14ac:dyDescent="0.2">
      <c r="A1280" s="254"/>
      <c r="B1280" s="254"/>
      <c r="C1280" s="254"/>
      <c r="D1280" s="254"/>
      <c r="E1280" s="254"/>
      <c r="G1280" s="155"/>
    </row>
    <row r="1281" spans="1:7" ht="15" customHeight="1" x14ac:dyDescent="0.2">
      <c r="A1281" s="254"/>
      <c r="B1281" s="254"/>
      <c r="C1281" s="254"/>
      <c r="D1281" s="254"/>
      <c r="E1281" s="254"/>
      <c r="G1281" s="155"/>
    </row>
    <row r="1282" spans="1:7" ht="15" customHeight="1" x14ac:dyDescent="0.2">
      <c r="A1282" s="254"/>
      <c r="B1282" s="254"/>
      <c r="C1282" s="254"/>
      <c r="D1282" s="254"/>
      <c r="E1282" s="254"/>
      <c r="G1282" s="155"/>
    </row>
    <row r="1283" spans="1:7" ht="15" customHeight="1" x14ac:dyDescent="0.2">
      <c r="A1283" s="5"/>
      <c r="B1283" s="135"/>
      <c r="C1283" s="74"/>
      <c r="D1283" s="5"/>
      <c r="E1283" s="138"/>
      <c r="G1283" s="155"/>
    </row>
    <row r="1284" spans="1:7" ht="15" customHeight="1" x14ac:dyDescent="0.25">
      <c r="A1284" s="4" t="s">
        <v>14</v>
      </c>
      <c r="B1284" s="5"/>
      <c r="C1284" s="5"/>
      <c r="D1284" s="5"/>
      <c r="E1284" s="21"/>
      <c r="G1284" s="155"/>
    </row>
    <row r="1285" spans="1:7" ht="15" customHeight="1" x14ac:dyDescent="0.2">
      <c r="A1285" s="6" t="s">
        <v>130</v>
      </c>
      <c r="B1285" s="5"/>
      <c r="C1285" s="5"/>
      <c r="D1285" s="5"/>
      <c r="E1285" s="7" t="s">
        <v>131</v>
      </c>
      <c r="G1285" s="155"/>
    </row>
    <row r="1286" spans="1:7" ht="15" customHeight="1" x14ac:dyDescent="0.2">
      <c r="A1286" s="6"/>
      <c r="B1286" s="21"/>
      <c r="C1286" s="5"/>
      <c r="D1286" s="5"/>
      <c r="E1286" s="8"/>
      <c r="G1286" s="155"/>
    </row>
    <row r="1287" spans="1:7" ht="15" customHeight="1" x14ac:dyDescent="0.2">
      <c r="A1287" s="9" t="s">
        <v>7</v>
      </c>
      <c r="B1287" s="9" t="s">
        <v>8</v>
      </c>
      <c r="C1287" s="9" t="s">
        <v>9</v>
      </c>
      <c r="D1287" s="10" t="s">
        <v>10</v>
      </c>
      <c r="E1287" s="24" t="s">
        <v>11</v>
      </c>
      <c r="G1287" s="155"/>
    </row>
    <row r="1288" spans="1:7" ht="15" customHeight="1" x14ac:dyDescent="0.2">
      <c r="A1288" s="37">
        <v>500</v>
      </c>
      <c r="B1288" s="71">
        <v>30100000000</v>
      </c>
      <c r="C1288" s="14">
        <v>2143</v>
      </c>
      <c r="D1288" s="133" t="s">
        <v>125</v>
      </c>
      <c r="E1288" s="72">
        <v>-639000</v>
      </c>
      <c r="G1288" s="155"/>
    </row>
    <row r="1289" spans="1:7" ht="15" customHeight="1" x14ac:dyDescent="0.2">
      <c r="A1289" s="37">
        <v>500</v>
      </c>
      <c r="B1289" s="71">
        <v>30100008020</v>
      </c>
      <c r="C1289" s="14">
        <v>2143</v>
      </c>
      <c r="D1289" s="133" t="s">
        <v>125</v>
      </c>
      <c r="E1289" s="72">
        <v>30000</v>
      </c>
      <c r="G1289" s="155"/>
    </row>
    <row r="1290" spans="1:7" ht="15" customHeight="1" x14ac:dyDescent="0.2">
      <c r="A1290" s="37">
        <v>500</v>
      </c>
      <c r="B1290" s="71">
        <v>30100008400</v>
      </c>
      <c r="C1290" s="14">
        <v>2143</v>
      </c>
      <c r="D1290" s="133" t="s">
        <v>125</v>
      </c>
      <c r="E1290" s="72">
        <v>50000</v>
      </c>
      <c r="G1290" s="155"/>
    </row>
    <row r="1291" spans="1:7" ht="15" customHeight="1" x14ac:dyDescent="0.2">
      <c r="A1291" s="37">
        <v>500</v>
      </c>
      <c r="B1291" s="71">
        <v>30100008023</v>
      </c>
      <c r="C1291" s="14">
        <v>2143</v>
      </c>
      <c r="D1291" s="133" t="s">
        <v>125</v>
      </c>
      <c r="E1291" s="72">
        <v>30000</v>
      </c>
      <c r="G1291" s="155"/>
    </row>
    <row r="1292" spans="1:7" ht="15" customHeight="1" x14ac:dyDescent="0.2">
      <c r="A1292" s="37">
        <v>500</v>
      </c>
      <c r="B1292" s="71">
        <v>30100008423</v>
      </c>
      <c r="C1292" s="14">
        <v>2143</v>
      </c>
      <c r="D1292" s="133" t="s">
        <v>125</v>
      </c>
      <c r="E1292" s="72">
        <v>50000</v>
      </c>
      <c r="G1292" s="155"/>
    </row>
    <row r="1293" spans="1:7" ht="15" customHeight="1" x14ac:dyDescent="0.2">
      <c r="A1293" s="37">
        <v>500</v>
      </c>
      <c r="B1293" s="71">
        <v>30100008375</v>
      </c>
      <c r="C1293" s="14">
        <v>2143</v>
      </c>
      <c r="D1293" s="133" t="s">
        <v>125</v>
      </c>
      <c r="E1293" s="72">
        <v>50000</v>
      </c>
      <c r="G1293" s="155"/>
    </row>
    <row r="1294" spans="1:7" ht="15" customHeight="1" x14ac:dyDescent="0.2">
      <c r="A1294" s="37">
        <v>500</v>
      </c>
      <c r="B1294" s="71">
        <v>30100008402</v>
      </c>
      <c r="C1294" s="14">
        <v>2143</v>
      </c>
      <c r="D1294" s="133" t="s">
        <v>125</v>
      </c>
      <c r="E1294" s="72">
        <v>30000</v>
      </c>
      <c r="G1294" s="155"/>
    </row>
    <row r="1295" spans="1:7" ht="15" customHeight="1" x14ac:dyDescent="0.2">
      <c r="A1295" s="37">
        <v>500</v>
      </c>
      <c r="B1295" s="71">
        <v>30100008006</v>
      </c>
      <c r="C1295" s="14">
        <v>2143</v>
      </c>
      <c r="D1295" s="133" t="s">
        <v>125</v>
      </c>
      <c r="E1295" s="72">
        <v>40000</v>
      </c>
      <c r="G1295" s="155"/>
    </row>
    <row r="1296" spans="1:7" ht="15" customHeight="1" x14ac:dyDescent="0.2">
      <c r="A1296" s="37">
        <v>500</v>
      </c>
      <c r="B1296" s="71">
        <v>30100008553</v>
      </c>
      <c r="C1296" s="14">
        <v>2143</v>
      </c>
      <c r="D1296" s="133" t="s">
        <v>125</v>
      </c>
      <c r="E1296" s="72">
        <v>50000</v>
      </c>
      <c r="G1296" s="155"/>
    </row>
    <row r="1297" spans="1:7" ht="15" customHeight="1" x14ac:dyDescent="0.2">
      <c r="A1297" s="37">
        <v>500</v>
      </c>
      <c r="B1297" s="71">
        <v>30100008263</v>
      </c>
      <c r="C1297" s="14">
        <v>2143</v>
      </c>
      <c r="D1297" s="133" t="s">
        <v>125</v>
      </c>
      <c r="E1297" s="72">
        <v>50000</v>
      </c>
      <c r="G1297" s="155"/>
    </row>
    <row r="1298" spans="1:7" ht="15" customHeight="1" x14ac:dyDescent="0.2">
      <c r="A1298" s="37">
        <v>500</v>
      </c>
      <c r="B1298" s="71">
        <v>30100008022</v>
      </c>
      <c r="C1298" s="14">
        <v>2143</v>
      </c>
      <c r="D1298" s="133" t="s">
        <v>125</v>
      </c>
      <c r="E1298" s="72">
        <v>30000</v>
      </c>
      <c r="G1298" s="155"/>
    </row>
    <row r="1299" spans="1:7" ht="15" customHeight="1" x14ac:dyDescent="0.2">
      <c r="A1299" s="37">
        <v>500</v>
      </c>
      <c r="B1299" s="71">
        <v>30100008255</v>
      </c>
      <c r="C1299" s="14">
        <v>2143</v>
      </c>
      <c r="D1299" s="133" t="s">
        <v>125</v>
      </c>
      <c r="E1299" s="72">
        <v>30000</v>
      </c>
      <c r="G1299" s="155"/>
    </row>
    <row r="1300" spans="1:7" ht="15" customHeight="1" x14ac:dyDescent="0.2">
      <c r="A1300" s="37">
        <v>500</v>
      </c>
      <c r="B1300" s="71">
        <v>30100008383</v>
      </c>
      <c r="C1300" s="57">
        <v>2143</v>
      </c>
      <c r="D1300" s="133" t="s">
        <v>125</v>
      </c>
      <c r="E1300" s="72">
        <v>50000</v>
      </c>
      <c r="G1300" s="155"/>
    </row>
    <row r="1301" spans="1:7" ht="15" customHeight="1" x14ac:dyDescent="0.2">
      <c r="A1301" s="37">
        <v>500</v>
      </c>
      <c r="B1301" s="71">
        <v>30100008135</v>
      </c>
      <c r="C1301" s="57">
        <v>2143</v>
      </c>
      <c r="D1301" s="133" t="s">
        <v>125</v>
      </c>
      <c r="E1301" s="72">
        <v>50000</v>
      </c>
      <c r="G1301" s="155"/>
    </row>
    <row r="1302" spans="1:7" ht="15" customHeight="1" x14ac:dyDescent="0.2">
      <c r="A1302" s="37">
        <v>500</v>
      </c>
      <c r="B1302" s="71">
        <v>30100008260</v>
      </c>
      <c r="C1302" s="57">
        <v>2143</v>
      </c>
      <c r="D1302" s="133" t="s">
        <v>125</v>
      </c>
      <c r="E1302" s="72">
        <v>49000</v>
      </c>
      <c r="G1302" s="155"/>
    </row>
    <row r="1303" spans="1:7" ht="15" customHeight="1" x14ac:dyDescent="0.2">
      <c r="A1303" s="37">
        <v>500</v>
      </c>
      <c r="B1303" s="71">
        <v>30100008571</v>
      </c>
      <c r="C1303" s="57">
        <v>2143</v>
      </c>
      <c r="D1303" s="28" t="s">
        <v>303</v>
      </c>
      <c r="E1303" s="72">
        <v>50000</v>
      </c>
      <c r="G1303" s="155"/>
    </row>
    <row r="1304" spans="1:7" ht="15" customHeight="1" x14ac:dyDescent="0.2">
      <c r="A1304" s="55"/>
      <c r="B1304" s="55"/>
      <c r="C1304" s="18" t="s">
        <v>13</v>
      </c>
      <c r="D1304" s="19"/>
      <c r="E1304" s="20">
        <f>SUM(E1288:E1303)</f>
        <v>0</v>
      </c>
      <c r="G1304" s="155"/>
    </row>
    <row r="1305" spans="1:7" ht="15" customHeight="1" x14ac:dyDescent="0.2">
      <c r="G1305" s="155"/>
    </row>
    <row r="1306" spans="1:7" ht="15" customHeight="1" x14ac:dyDescent="0.2">
      <c r="G1306" s="155"/>
    </row>
    <row r="1307" spans="1:7" ht="15" customHeight="1" x14ac:dyDescent="0.25">
      <c r="A1307" s="1" t="s">
        <v>304</v>
      </c>
      <c r="G1307" s="155"/>
    </row>
    <row r="1308" spans="1:7" ht="15" customHeight="1" x14ac:dyDescent="0.2">
      <c r="A1308" s="255" t="s">
        <v>155</v>
      </c>
      <c r="B1308" s="255"/>
      <c r="C1308" s="255"/>
      <c r="D1308" s="255"/>
      <c r="E1308" s="255"/>
      <c r="G1308" s="155"/>
    </row>
    <row r="1309" spans="1:7" ht="15" customHeight="1" x14ac:dyDescent="0.2">
      <c r="A1309" s="255"/>
      <c r="B1309" s="255"/>
      <c r="C1309" s="255"/>
      <c r="D1309" s="255"/>
      <c r="E1309" s="255"/>
      <c r="G1309" s="155"/>
    </row>
    <row r="1310" spans="1:7" ht="15" customHeight="1" x14ac:dyDescent="0.2">
      <c r="A1310" s="256" t="s">
        <v>305</v>
      </c>
      <c r="B1310" s="256"/>
      <c r="C1310" s="256"/>
      <c r="D1310" s="256"/>
      <c r="E1310" s="256"/>
      <c r="G1310" s="155"/>
    </row>
    <row r="1311" spans="1:7" ht="15" customHeight="1" x14ac:dyDescent="0.2">
      <c r="A1311" s="256"/>
      <c r="B1311" s="256"/>
      <c r="C1311" s="256"/>
      <c r="D1311" s="256"/>
      <c r="E1311" s="256"/>
      <c r="G1311" s="155"/>
    </row>
    <row r="1312" spans="1:7" ht="15" customHeight="1" x14ac:dyDescent="0.2">
      <c r="A1312" s="256"/>
      <c r="B1312" s="256"/>
      <c r="C1312" s="256"/>
      <c r="D1312" s="256"/>
      <c r="E1312" s="256"/>
      <c r="G1312" s="155"/>
    </row>
    <row r="1313" spans="1:7" ht="15" customHeight="1" x14ac:dyDescent="0.2">
      <c r="A1313" s="256"/>
      <c r="B1313" s="256"/>
      <c r="C1313" s="256"/>
      <c r="D1313" s="256"/>
      <c r="E1313" s="256"/>
      <c r="G1313" s="155"/>
    </row>
    <row r="1314" spans="1:7" ht="15" customHeight="1" x14ac:dyDescent="0.2">
      <c r="A1314" s="256"/>
      <c r="B1314" s="256"/>
      <c r="C1314" s="256"/>
      <c r="D1314" s="256"/>
      <c r="E1314" s="256"/>
      <c r="G1314" s="155"/>
    </row>
    <row r="1315" spans="1:7" ht="15" customHeight="1" x14ac:dyDescent="0.2">
      <c r="A1315" s="256"/>
      <c r="B1315" s="256"/>
      <c r="C1315" s="256"/>
      <c r="D1315" s="256"/>
      <c r="E1315" s="256"/>
      <c r="G1315" s="155"/>
    </row>
    <row r="1316" spans="1:7" ht="15" customHeight="1" x14ac:dyDescent="0.2">
      <c r="A1316" s="256"/>
      <c r="B1316" s="256"/>
      <c r="C1316" s="256"/>
      <c r="D1316" s="256"/>
      <c r="E1316" s="256"/>
      <c r="G1316" s="155"/>
    </row>
    <row r="1317" spans="1:7" ht="15" customHeight="1" x14ac:dyDescent="0.2">
      <c r="A1317" s="33"/>
      <c r="B1317" s="33"/>
      <c r="C1317" s="33"/>
      <c r="D1317" s="33"/>
      <c r="E1317" s="33"/>
      <c r="G1317" s="155"/>
    </row>
    <row r="1318" spans="1:7" ht="15" customHeight="1" x14ac:dyDescent="0.25">
      <c r="A1318" s="4" t="s">
        <v>14</v>
      </c>
      <c r="B1318" s="5"/>
      <c r="C1318" s="5"/>
      <c r="D1318" s="5"/>
      <c r="E1318" s="5"/>
      <c r="G1318" s="155"/>
    </row>
    <row r="1319" spans="1:7" ht="15" customHeight="1" x14ac:dyDescent="0.2">
      <c r="A1319" s="6" t="s">
        <v>21</v>
      </c>
      <c r="B1319" s="5"/>
      <c r="C1319" s="5"/>
      <c r="D1319" s="5"/>
      <c r="E1319" s="7" t="s">
        <v>22</v>
      </c>
      <c r="G1319" s="155"/>
    </row>
    <row r="1320" spans="1:7" ht="15" customHeight="1" x14ac:dyDescent="0.2">
      <c r="A1320" s="135"/>
      <c r="B1320" s="141"/>
      <c r="C1320" s="5"/>
      <c r="D1320" s="5"/>
      <c r="E1320" s="8"/>
      <c r="G1320" s="155"/>
    </row>
    <row r="1321" spans="1:7" ht="15" customHeight="1" x14ac:dyDescent="0.2">
      <c r="A1321" s="9" t="s">
        <v>7</v>
      </c>
      <c r="B1321" s="9" t="s">
        <v>8</v>
      </c>
      <c r="C1321" s="9" t="s">
        <v>9</v>
      </c>
      <c r="D1321" s="10" t="s">
        <v>10</v>
      </c>
      <c r="E1321" s="24" t="s">
        <v>11</v>
      </c>
      <c r="G1321" s="155"/>
    </row>
    <row r="1322" spans="1:7" ht="15" customHeight="1" x14ac:dyDescent="0.2">
      <c r="A1322" s="37">
        <v>1</v>
      </c>
      <c r="B1322" s="130">
        <v>30101000000</v>
      </c>
      <c r="C1322" s="57">
        <v>1070</v>
      </c>
      <c r="D1322" s="28" t="s">
        <v>77</v>
      </c>
      <c r="E1322" s="140">
        <v>-100000</v>
      </c>
      <c r="G1322" s="155"/>
    </row>
    <row r="1323" spans="1:7" ht="15" customHeight="1" x14ac:dyDescent="0.2">
      <c r="A1323" s="37">
        <v>1</v>
      </c>
      <c r="B1323" s="130">
        <v>30101000000</v>
      </c>
      <c r="C1323" s="57">
        <v>1070</v>
      </c>
      <c r="D1323" s="76" t="s">
        <v>245</v>
      </c>
      <c r="E1323" s="140">
        <v>100000</v>
      </c>
      <c r="G1323" s="155"/>
    </row>
    <row r="1324" spans="1:7" ht="15" customHeight="1" x14ac:dyDescent="0.2">
      <c r="A1324" s="42"/>
      <c r="B1324" s="42"/>
      <c r="C1324" s="18" t="s">
        <v>13</v>
      </c>
      <c r="D1324" s="19"/>
      <c r="E1324" s="20">
        <f>SUM(E1279:E1323)</f>
        <v>0</v>
      </c>
      <c r="G1324" s="155"/>
    </row>
    <row r="1325" spans="1:7" ht="15" customHeight="1" x14ac:dyDescent="0.25">
      <c r="A1325" s="1"/>
      <c r="G1325" s="155"/>
    </row>
    <row r="1326" spans="1:7" ht="15" customHeight="1" x14ac:dyDescent="0.25">
      <c r="A1326" s="1"/>
      <c r="G1326" s="155"/>
    </row>
    <row r="1327" spans="1:7" ht="15" customHeight="1" x14ac:dyDescent="0.25">
      <c r="A1327" s="1" t="s">
        <v>306</v>
      </c>
      <c r="G1327" s="155"/>
    </row>
    <row r="1328" spans="1:7" ht="15" customHeight="1" x14ac:dyDescent="0.2">
      <c r="A1328" s="258" t="s">
        <v>1</v>
      </c>
      <c r="B1328" s="258"/>
      <c r="C1328" s="258"/>
      <c r="D1328" s="258"/>
      <c r="E1328" s="258"/>
      <c r="G1328" s="155"/>
    </row>
    <row r="1329" spans="1:7" ht="15" customHeight="1" x14ac:dyDescent="0.2">
      <c r="A1329" s="257" t="s">
        <v>70</v>
      </c>
      <c r="B1329" s="257"/>
      <c r="C1329" s="257"/>
      <c r="D1329" s="257"/>
      <c r="E1329" s="257"/>
      <c r="G1329" s="155"/>
    </row>
    <row r="1330" spans="1:7" ht="15" customHeight="1" x14ac:dyDescent="0.2">
      <c r="A1330" s="254" t="s">
        <v>307</v>
      </c>
      <c r="B1330" s="254"/>
      <c r="C1330" s="254"/>
      <c r="D1330" s="254"/>
      <c r="E1330" s="254"/>
      <c r="G1330" s="155"/>
    </row>
    <row r="1331" spans="1:7" ht="15" customHeight="1" x14ac:dyDescent="0.2">
      <c r="A1331" s="254"/>
      <c r="B1331" s="254"/>
      <c r="C1331" s="254"/>
      <c r="D1331" s="254"/>
      <c r="E1331" s="254"/>
      <c r="G1331" s="155"/>
    </row>
    <row r="1332" spans="1:7" ht="15" customHeight="1" x14ac:dyDescent="0.2">
      <c r="A1332" s="254"/>
      <c r="B1332" s="254"/>
      <c r="C1332" s="254"/>
      <c r="D1332" s="254"/>
      <c r="E1332" s="254"/>
      <c r="G1332" s="155"/>
    </row>
    <row r="1333" spans="1:7" ht="15" customHeight="1" x14ac:dyDescent="0.2">
      <c r="A1333" s="254"/>
      <c r="B1333" s="254"/>
      <c r="C1333" s="254"/>
      <c r="D1333" s="254"/>
      <c r="E1333" s="254"/>
      <c r="G1333" s="155"/>
    </row>
    <row r="1334" spans="1:7" ht="15" customHeight="1" x14ac:dyDescent="0.2">
      <c r="A1334" s="254"/>
      <c r="B1334" s="254"/>
      <c r="C1334" s="254"/>
      <c r="D1334" s="254"/>
      <c r="E1334" s="254"/>
      <c r="G1334" s="155"/>
    </row>
    <row r="1335" spans="1:7" ht="15" customHeight="1" x14ac:dyDescent="0.2">
      <c r="A1335" s="254"/>
      <c r="B1335" s="254"/>
      <c r="C1335" s="254"/>
      <c r="D1335" s="254"/>
      <c r="E1335" s="254"/>
      <c r="G1335" s="155"/>
    </row>
    <row r="1336" spans="1:7" ht="15" customHeight="1" x14ac:dyDescent="0.2">
      <c r="A1336" s="254"/>
      <c r="B1336" s="254"/>
      <c r="C1336" s="254"/>
      <c r="D1336" s="254"/>
      <c r="E1336" s="254"/>
      <c r="G1336" s="155"/>
    </row>
    <row r="1337" spans="1:7" ht="15" customHeight="1" x14ac:dyDescent="0.2">
      <c r="A1337" s="2"/>
      <c r="B1337" s="2"/>
      <c r="C1337" s="2"/>
      <c r="D1337" s="2"/>
      <c r="E1337" s="2"/>
      <c r="G1337" s="155"/>
    </row>
    <row r="1338" spans="1:7" ht="15" customHeight="1" x14ac:dyDescent="0.25">
      <c r="A1338" s="34" t="s">
        <v>4</v>
      </c>
      <c r="B1338" s="5"/>
      <c r="C1338" s="5"/>
      <c r="D1338" s="5"/>
      <c r="E1338" s="5"/>
      <c r="G1338" s="155"/>
    </row>
    <row r="1339" spans="1:7" ht="15" customHeight="1" x14ac:dyDescent="0.2">
      <c r="A1339" s="69" t="s">
        <v>72</v>
      </c>
      <c r="B1339" s="5"/>
      <c r="C1339" s="5"/>
      <c r="D1339" s="5"/>
      <c r="E1339" s="7" t="s">
        <v>73</v>
      </c>
      <c r="G1339" s="155"/>
    </row>
    <row r="1340" spans="1:7" ht="15" customHeight="1" x14ac:dyDescent="0.25">
      <c r="A1340" s="4"/>
      <c r="B1340" s="21"/>
      <c r="C1340" s="5"/>
      <c r="D1340" s="5"/>
      <c r="E1340" s="8"/>
      <c r="G1340" s="155"/>
    </row>
    <row r="1341" spans="1:7" ht="15" customHeight="1" x14ac:dyDescent="0.2">
      <c r="A1341" s="9" t="s">
        <v>7</v>
      </c>
      <c r="B1341" s="24" t="s">
        <v>8</v>
      </c>
      <c r="C1341" s="9" t="s">
        <v>9</v>
      </c>
      <c r="D1341" s="10" t="s">
        <v>10</v>
      </c>
      <c r="E1341" s="11" t="s">
        <v>11</v>
      </c>
      <c r="G1341" s="155"/>
    </row>
    <row r="1342" spans="1:7" ht="15" customHeight="1" x14ac:dyDescent="0.2">
      <c r="A1342" s="70">
        <v>32533006</v>
      </c>
      <c r="B1342" s="71">
        <v>50000000000</v>
      </c>
      <c r="C1342" s="57"/>
      <c r="D1342" s="93" t="s">
        <v>74</v>
      </c>
      <c r="E1342" s="72">
        <v>11214144.369999999</v>
      </c>
      <c r="G1342" s="155"/>
    </row>
    <row r="1343" spans="1:7" ht="15" customHeight="1" x14ac:dyDescent="0.2">
      <c r="A1343" s="70">
        <v>32133006</v>
      </c>
      <c r="B1343" s="71">
        <v>50000000000</v>
      </c>
      <c r="C1343" s="57"/>
      <c r="D1343" s="93" t="s">
        <v>74</v>
      </c>
      <c r="E1343" s="72">
        <v>1978966.84</v>
      </c>
      <c r="G1343" s="155"/>
    </row>
    <row r="1344" spans="1:7" ht="15" customHeight="1" x14ac:dyDescent="0.2">
      <c r="A1344" s="55"/>
      <c r="B1344" s="37"/>
      <c r="C1344" s="18" t="s">
        <v>13</v>
      </c>
      <c r="D1344" s="19"/>
      <c r="E1344" s="20">
        <f>SUM(E1342:E1343)</f>
        <v>13193111.209999999</v>
      </c>
      <c r="G1344" s="155"/>
    </row>
    <row r="1345" spans="1:7" ht="15" customHeight="1" x14ac:dyDescent="0.2">
      <c r="A1345" s="21"/>
      <c r="B1345" s="73"/>
      <c r="C1345" s="74"/>
      <c r="D1345" s="5"/>
      <c r="E1345" s="75"/>
      <c r="G1345" s="155"/>
    </row>
    <row r="1346" spans="1:7" ht="15" customHeight="1" x14ac:dyDescent="0.25">
      <c r="A1346" s="4" t="s">
        <v>14</v>
      </c>
      <c r="B1346" s="5"/>
      <c r="C1346" s="5"/>
      <c r="D1346" s="5"/>
      <c r="E1346" s="21"/>
      <c r="G1346" s="155"/>
    </row>
    <row r="1347" spans="1:7" ht="15" customHeight="1" x14ac:dyDescent="0.2">
      <c r="A1347" s="69" t="s">
        <v>72</v>
      </c>
      <c r="B1347" s="5"/>
      <c r="C1347" s="5"/>
      <c r="D1347" s="5"/>
      <c r="E1347" s="7" t="s">
        <v>73</v>
      </c>
      <c r="G1347" s="155"/>
    </row>
    <row r="1348" spans="1:7" ht="15" customHeight="1" x14ac:dyDescent="0.2">
      <c r="A1348" s="21"/>
      <c r="B1348" s="22"/>
      <c r="C1348" s="5"/>
      <c r="E1348" s="23"/>
      <c r="G1348" s="155"/>
    </row>
    <row r="1349" spans="1:7" ht="15" customHeight="1" x14ac:dyDescent="0.2">
      <c r="A1349" s="9" t="s">
        <v>7</v>
      </c>
      <c r="B1349" s="9" t="s">
        <v>8</v>
      </c>
      <c r="C1349" s="9" t="s">
        <v>9</v>
      </c>
      <c r="D1349" s="9" t="s">
        <v>10</v>
      </c>
      <c r="E1349" s="11" t="s">
        <v>11</v>
      </c>
      <c r="G1349" s="155"/>
    </row>
    <row r="1350" spans="1:7" ht="15" customHeight="1" x14ac:dyDescent="0.2">
      <c r="A1350" s="70">
        <v>32133006</v>
      </c>
      <c r="B1350" s="71">
        <v>50000000000</v>
      </c>
      <c r="C1350" s="57">
        <v>3299</v>
      </c>
      <c r="D1350" s="76" t="s">
        <v>75</v>
      </c>
      <c r="E1350" s="94">
        <v>210270</v>
      </c>
      <c r="G1350" s="155"/>
    </row>
    <row r="1351" spans="1:7" ht="15" customHeight="1" x14ac:dyDescent="0.2">
      <c r="A1351" s="70">
        <v>32133006</v>
      </c>
      <c r="B1351" s="71">
        <v>50000000000</v>
      </c>
      <c r="C1351" s="57">
        <v>3299</v>
      </c>
      <c r="D1351" s="28" t="s">
        <v>76</v>
      </c>
      <c r="E1351" s="94">
        <v>58995</v>
      </c>
      <c r="G1351" s="155"/>
    </row>
    <row r="1352" spans="1:7" ht="15" customHeight="1" x14ac:dyDescent="0.2">
      <c r="A1352" s="70">
        <v>32133006</v>
      </c>
      <c r="B1352" s="71">
        <v>50000000000</v>
      </c>
      <c r="C1352" s="57">
        <v>3299</v>
      </c>
      <c r="D1352" s="28" t="s">
        <v>77</v>
      </c>
      <c r="E1352" s="94">
        <v>184590</v>
      </c>
      <c r="G1352" s="155"/>
    </row>
    <row r="1353" spans="1:7" ht="15" customHeight="1" x14ac:dyDescent="0.2">
      <c r="A1353" s="70">
        <v>32133006</v>
      </c>
      <c r="B1353" s="71">
        <v>50000000000</v>
      </c>
      <c r="C1353" s="57">
        <v>3299</v>
      </c>
      <c r="D1353" s="28" t="s">
        <v>124</v>
      </c>
      <c r="E1353" s="94">
        <v>33660</v>
      </c>
      <c r="G1353" s="155"/>
    </row>
    <row r="1354" spans="1:7" ht="15" customHeight="1" x14ac:dyDescent="0.2">
      <c r="A1354" s="70">
        <v>32133006</v>
      </c>
      <c r="B1354" s="71">
        <v>50000001037</v>
      </c>
      <c r="C1354" s="57">
        <v>3299</v>
      </c>
      <c r="D1354" s="78" t="s">
        <v>78</v>
      </c>
      <c r="E1354" s="94">
        <v>17430</v>
      </c>
      <c r="G1354" s="155"/>
    </row>
    <row r="1355" spans="1:7" ht="15" customHeight="1" x14ac:dyDescent="0.2">
      <c r="A1355" s="70">
        <v>32133006</v>
      </c>
      <c r="B1355" s="71">
        <v>50000001101</v>
      </c>
      <c r="C1355" s="57">
        <v>3299</v>
      </c>
      <c r="D1355" s="78" t="s">
        <v>78</v>
      </c>
      <c r="E1355" s="94">
        <v>30781.84</v>
      </c>
      <c r="G1355" s="155"/>
    </row>
    <row r="1356" spans="1:7" ht="15" customHeight="1" x14ac:dyDescent="0.2">
      <c r="A1356" s="70">
        <v>32133006</v>
      </c>
      <c r="B1356" s="71">
        <v>50000001102</v>
      </c>
      <c r="C1356" s="57">
        <v>3299</v>
      </c>
      <c r="D1356" s="78" t="s">
        <v>78</v>
      </c>
      <c r="E1356" s="94">
        <v>176835</v>
      </c>
      <c r="G1356" s="155"/>
    </row>
    <row r="1357" spans="1:7" ht="15" customHeight="1" x14ac:dyDescent="0.2">
      <c r="A1357" s="70">
        <v>32133006</v>
      </c>
      <c r="B1357" s="71">
        <v>50000001103</v>
      </c>
      <c r="C1357" s="57">
        <v>3299</v>
      </c>
      <c r="D1357" s="78" t="s">
        <v>78</v>
      </c>
      <c r="E1357" s="94">
        <v>28710</v>
      </c>
      <c r="G1357" s="155"/>
    </row>
    <row r="1358" spans="1:7" ht="15" customHeight="1" x14ac:dyDescent="0.2">
      <c r="A1358" s="70">
        <v>32133006</v>
      </c>
      <c r="B1358" s="71">
        <v>50000001106</v>
      </c>
      <c r="C1358" s="57">
        <v>3299</v>
      </c>
      <c r="D1358" s="78" t="s">
        <v>78</v>
      </c>
      <c r="E1358" s="94">
        <v>29715</v>
      </c>
      <c r="G1358" s="155"/>
    </row>
    <row r="1359" spans="1:7" ht="15" customHeight="1" x14ac:dyDescent="0.2">
      <c r="A1359" s="70">
        <v>32133006</v>
      </c>
      <c r="B1359" s="71">
        <v>50000001121</v>
      </c>
      <c r="C1359" s="57">
        <v>3299</v>
      </c>
      <c r="D1359" s="78" t="s">
        <v>78</v>
      </c>
      <c r="E1359" s="94">
        <v>132360</v>
      </c>
      <c r="G1359" s="155"/>
    </row>
    <row r="1360" spans="1:7" ht="15" customHeight="1" x14ac:dyDescent="0.2">
      <c r="A1360" s="70">
        <v>32133006</v>
      </c>
      <c r="B1360" s="71">
        <v>50000001123</v>
      </c>
      <c r="C1360" s="57">
        <v>3299</v>
      </c>
      <c r="D1360" s="78" t="s">
        <v>78</v>
      </c>
      <c r="E1360" s="94">
        <v>30000</v>
      </c>
      <c r="G1360" s="155"/>
    </row>
    <row r="1361" spans="1:7" ht="15" customHeight="1" x14ac:dyDescent="0.2">
      <c r="A1361" s="70">
        <v>32133006</v>
      </c>
      <c r="B1361" s="71">
        <v>50000001131</v>
      </c>
      <c r="C1361" s="57">
        <v>3299</v>
      </c>
      <c r="D1361" s="78" t="s">
        <v>78</v>
      </c>
      <c r="E1361" s="94">
        <v>3765</v>
      </c>
      <c r="G1361" s="155"/>
    </row>
    <row r="1362" spans="1:7" ht="15" customHeight="1" x14ac:dyDescent="0.2">
      <c r="A1362" s="70">
        <v>32133006</v>
      </c>
      <c r="B1362" s="71">
        <v>50000001151</v>
      </c>
      <c r="C1362" s="57">
        <v>3299</v>
      </c>
      <c r="D1362" s="78" t="s">
        <v>78</v>
      </c>
      <c r="E1362" s="94">
        <v>25095</v>
      </c>
      <c r="G1362" s="155"/>
    </row>
    <row r="1363" spans="1:7" ht="15" customHeight="1" x14ac:dyDescent="0.2">
      <c r="A1363" s="70">
        <v>32133006</v>
      </c>
      <c r="B1363" s="71">
        <v>50000001160</v>
      </c>
      <c r="C1363" s="57">
        <v>3299</v>
      </c>
      <c r="D1363" s="78" t="s">
        <v>78</v>
      </c>
      <c r="E1363" s="94">
        <v>78690</v>
      </c>
      <c r="G1363" s="155"/>
    </row>
    <row r="1364" spans="1:7" ht="15" customHeight="1" x14ac:dyDescent="0.2">
      <c r="A1364" s="70">
        <v>32133006</v>
      </c>
      <c r="B1364" s="71">
        <v>50000001161</v>
      </c>
      <c r="C1364" s="57">
        <v>3299</v>
      </c>
      <c r="D1364" s="78" t="s">
        <v>78</v>
      </c>
      <c r="E1364" s="94">
        <v>126300</v>
      </c>
      <c r="G1364" s="155"/>
    </row>
    <row r="1365" spans="1:7" ht="15" customHeight="1" x14ac:dyDescent="0.2">
      <c r="A1365" s="70">
        <v>32133006</v>
      </c>
      <c r="B1365" s="71">
        <v>50000001200</v>
      </c>
      <c r="C1365" s="57">
        <v>3299</v>
      </c>
      <c r="D1365" s="78" t="s">
        <v>78</v>
      </c>
      <c r="E1365" s="94">
        <v>25935</v>
      </c>
      <c r="G1365" s="155"/>
    </row>
    <row r="1366" spans="1:7" ht="15" customHeight="1" x14ac:dyDescent="0.2">
      <c r="A1366" s="70">
        <v>32133006</v>
      </c>
      <c r="B1366" s="71">
        <v>50000001226</v>
      </c>
      <c r="C1366" s="57">
        <v>3299</v>
      </c>
      <c r="D1366" s="78" t="s">
        <v>78</v>
      </c>
      <c r="E1366" s="94">
        <v>163305</v>
      </c>
      <c r="G1366" s="155"/>
    </row>
    <row r="1367" spans="1:7" ht="15" customHeight="1" x14ac:dyDescent="0.2">
      <c r="A1367" s="70">
        <v>32133006</v>
      </c>
      <c r="B1367" s="71">
        <v>50000001465</v>
      </c>
      <c r="C1367" s="57">
        <v>3299</v>
      </c>
      <c r="D1367" s="78" t="s">
        <v>78</v>
      </c>
      <c r="E1367" s="94">
        <v>321345</v>
      </c>
      <c r="G1367" s="155"/>
    </row>
    <row r="1368" spans="1:7" ht="15" customHeight="1" x14ac:dyDescent="0.2">
      <c r="A1368" s="70">
        <v>32133006</v>
      </c>
      <c r="B1368" s="71">
        <v>50000000000</v>
      </c>
      <c r="C1368" s="57">
        <v>3299</v>
      </c>
      <c r="D1368" s="28" t="s">
        <v>79</v>
      </c>
      <c r="E1368" s="94">
        <v>301185</v>
      </c>
      <c r="G1368" s="155"/>
    </row>
    <row r="1369" spans="1:7" ht="15" customHeight="1" x14ac:dyDescent="0.2">
      <c r="A1369" s="70">
        <v>32133006</v>
      </c>
      <c r="B1369" s="71">
        <v>50000001106</v>
      </c>
      <c r="C1369" s="57">
        <v>3299</v>
      </c>
      <c r="D1369" s="28" t="s">
        <v>239</v>
      </c>
      <c r="E1369" s="94">
        <v>24900</v>
      </c>
      <c r="G1369" s="155"/>
    </row>
    <row r="1370" spans="1:7" ht="15" customHeight="1" x14ac:dyDescent="0.2">
      <c r="A1370" s="70">
        <v>32133006</v>
      </c>
      <c r="B1370" s="71">
        <v>50000000000</v>
      </c>
      <c r="C1370" s="57">
        <v>3299</v>
      </c>
      <c r="D1370" s="28" t="s">
        <v>308</v>
      </c>
      <c r="E1370" s="94">
        <v>-24900</v>
      </c>
      <c r="G1370" s="155"/>
    </row>
    <row r="1371" spans="1:7" ht="15" customHeight="1" x14ac:dyDescent="0.2">
      <c r="A1371" s="70">
        <v>32533006</v>
      </c>
      <c r="B1371" s="71">
        <v>50000000000</v>
      </c>
      <c r="C1371" s="57">
        <v>3299</v>
      </c>
      <c r="D1371" s="76" t="s">
        <v>75</v>
      </c>
      <c r="E1371" s="94">
        <v>1191530</v>
      </c>
      <c r="G1371" s="155"/>
    </row>
    <row r="1372" spans="1:7" ht="15" customHeight="1" x14ac:dyDescent="0.2">
      <c r="A1372" s="70">
        <v>32533006</v>
      </c>
      <c r="B1372" s="71">
        <v>50000000000</v>
      </c>
      <c r="C1372" s="57">
        <v>3299</v>
      </c>
      <c r="D1372" s="28" t="s">
        <v>76</v>
      </c>
      <c r="E1372" s="94">
        <v>334305</v>
      </c>
      <c r="G1372" s="155"/>
    </row>
    <row r="1373" spans="1:7" ht="15" customHeight="1" x14ac:dyDescent="0.2">
      <c r="A1373" s="70">
        <v>32533006</v>
      </c>
      <c r="B1373" s="71">
        <v>50000000000</v>
      </c>
      <c r="C1373" s="57">
        <v>3299</v>
      </c>
      <c r="D1373" s="28" t="s">
        <v>77</v>
      </c>
      <c r="E1373" s="94">
        <v>1046010</v>
      </c>
      <c r="G1373" s="155"/>
    </row>
    <row r="1374" spans="1:7" ht="15" customHeight="1" x14ac:dyDescent="0.2">
      <c r="A1374" s="70">
        <v>32533006</v>
      </c>
      <c r="B1374" s="71">
        <v>50000000000</v>
      </c>
      <c r="C1374" s="57">
        <v>3299</v>
      </c>
      <c r="D1374" s="28" t="s">
        <v>124</v>
      </c>
      <c r="E1374" s="94">
        <v>190740</v>
      </c>
      <c r="G1374" s="155"/>
    </row>
    <row r="1375" spans="1:7" ht="15" customHeight="1" x14ac:dyDescent="0.2">
      <c r="A1375" s="70">
        <v>32533006</v>
      </c>
      <c r="B1375" s="71">
        <v>50000001037</v>
      </c>
      <c r="C1375" s="57">
        <v>3299</v>
      </c>
      <c r="D1375" s="78" t="s">
        <v>78</v>
      </c>
      <c r="E1375" s="94">
        <v>98770</v>
      </c>
      <c r="G1375" s="155"/>
    </row>
    <row r="1376" spans="1:7" ht="15" customHeight="1" x14ac:dyDescent="0.2">
      <c r="A1376" s="70">
        <v>32533006</v>
      </c>
      <c r="B1376" s="71">
        <v>50000001101</v>
      </c>
      <c r="C1376" s="57">
        <v>3299</v>
      </c>
      <c r="D1376" s="78" t="s">
        <v>78</v>
      </c>
      <c r="E1376" s="94">
        <v>174429.37</v>
      </c>
      <c r="G1376" s="155"/>
    </row>
    <row r="1377" spans="1:7" ht="15" customHeight="1" x14ac:dyDescent="0.2">
      <c r="A1377" s="70">
        <v>32533006</v>
      </c>
      <c r="B1377" s="71">
        <v>50000001102</v>
      </c>
      <c r="C1377" s="57">
        <v>3299</v>
      </c>
      <c r="D1377" s="78" t="s">
        <v>78</v>
      </c>
      <c r="E1377" s="94">
        <v>1002065</v>
      </c>
      <c r="G1377" s="155"/>
    </row>
    <row r="1378" spans="1:7" ht="15" customHeight="1" x14ac:dyDescent="0.2">
      <c r="A1378" s="70">
        <v>32533006</v>
      </c>
      <c r="B1378" s="71">
        <v>50000001103</v>
      </c>
      <c r="C1378" s="57">
        <v>3299</v>
      </c>
      <c r="D1378" s="78" t="s">
        <v>78</v>
      </c>
      <c r="E1378" s="94">
        <v>162690</v>
      </c>
      <c r="G1378" s="155"/>
    </row>
    <row r="1379" spans="1:7" ht="15" customHeight="1" x14ac:dyDescent="0.2">
      <c r="A1379" s="70">
        <v>32533006</v>
      </c>
      <c r="B1379" s="71">
        <v>50000001106</v>
      </c>
      <c r="C1379" s="57">
        <v>3299</v>
      </c>
      <c r="D1379" s="78" t="s">
        <v>78</v>
      </c>
      <c r="E1379" s="94">
        <v>168385</v>
      </c>
      <c r="G1379" s="155"/>
    </row>
    <row r="1380" spans="1:7" ht="15" customHeight="1" x14ac:dyDescent="0.2">
      <c r="A1380" s="70">
        <v>32533006</v>
      </c>
      <c r="B1380" s="71">
        <v>50000001121</v>
      </c>
      <c r="C1380" s="57">
        <v>3299</v>
      </c>
      <c r="D1380" s="78" t="s">
        <v>78</v>
      </c>
      <c r="E1380" s="94">
        <v>750040</v>
      </c>
      <c r="G1380" s="155"/>
    </row>
    <row r="1381" spans="1:7" ht="15" customHeight="1" x14ac:dyDescent="0.2">
      <c r="A1381" s="70">
        <v>32533006</v>
      </c>
      <c r="B1381" s="71">
        <v>50000001123</v>
      </c>
      <c r="C1381" s="57">
        <v>3299</v>
      </c>
      <c r="D1381" s="78" t="s">
        <v>78</v>
      </c>
      <c r="E1381" s="94">
        <v>170000</v>
      </c>
      <c r="G1381" s="155"/>
    </row>
    <row r="1382" spans="1:7" ht="15" customHeight="1" x14ac:dyDescent="0.2">
      <c r="A1382" s="70">
        <v>32533006</v>
      </c>
      <c r="B1382" s="71">
        <v>50000001131</v>
      </c>
      <c r="C1382" s="57">
        <v>3299</v>
      </c>
      <c r="D1382" s="78" t="s">
        <v>78</v>
      </c>
      <c r="E1382" s="94">
        <v>21335</v>
      </c>
      <c r="G1382" s="155"/>
    </row>
    <row r="1383" spans="1:7" ht="15" customHeight="1" x14ac:dyDescent="0.2">
      <c r="A1383" s="70">
        <v>32533006</v>
      </c>
      <c r="B1383" s="71">
        <v>50000001151</v>
      </c>
      <c r="C1383" s="57">
        <v>3299</v>
      </c>
      <c r="D1383" s="78" t="s">
        <v>78</v>
      </c>
      <c r="E1383" s="94">
        <v>142205</v>
      </c>
      <c r="G1383" s="155"/>
    </row>
    <row r="1384" spans="1:7" ht="15" customHeight="1" x14ac:dyDescent="0.2">
      <c r="A1384" s="70">
        <v>32533006</v>
      </c>
      <c r="B1384" s="71">
        <v>50000001160</v>
      </c>
      <c r="C1384" s="57">
        <v>3299</v>
      </c>
      <c r="D1384" s="78" t="s">
        <v>78</v>
      </c>
      <c r="E1384" s="94">
        <v>445910</v>
      </c>
      <c r="G1384" s="155"/>
    </row>
    <row r="1385" spans="1:7" ht="15" customHeight="1" x14ac:dyDescent="0.2">
      <c r="A1385" s="70">
        <v>32533006</v>
      </c>
      <c r="B1385" s="71">
        <v>50000001161</v>
      </c>
      <c r="C1385" s="57">
        <v>3299</v>
      </c>
      <c r="D1385" s="78" t="s">
        <v>78</v>
      </c>
      <c r="E1385" s="94">
        <v>715700</v>
      </c>
      <c r="G1385" s="155"/>
    </row>
    <row r="1386" spans="1:7" ht="15" customHeight="1" x14ac:dyDescent="0.2">
      <c r="A1386" s="70">
        <v>32533006</v>
      </c>
      <c r="B1386" s="71">
        <v>50000001200</v>
      </c>
      <c r="C1386" s="57">
        <v>3299</v>
      </c>
      <c r="D1386" s="78" t="s">
        <v>78</v>
      </c>
      <c r="E1386" s="94">
        <v>146965</v>
      </c>
      <c r="G1386" s="155"/>
    </row>
    <row r="1387" spans="1:7" ht="15" customHeight="1" x14ac:dyDescent="0.2">
      <c r="A1387" s="70">
        <v>32533006</v>
      </c>
      <c r="B1387" s="71">
        <v>50000001226</v>
      </c>
      <c r="C1387" s="57">
        <v>3299</v>
      </c>
      <c r="D1387" s="78" t="s">
        <v>78</v>
      </c>
      <c r="E1387" s="94">
        <v>925395</v>
      </c>
      <c r="G1387" s="155"/>
    </row>
    <row r="1388" spans="1:7" ht="15" customHeight="1" x14ac:dyDescent="0.2">
      <c r="A1388" s="70">
        <v>32533006</v>
      </c>
      <c r="B1388" s="71">
        <v>50000001465</v>
      </c>
      <c r="C1388" s="57">
        <v>3299</v>
      </c>
      <c r="D1388" s="78" t="s">
        <v>78</v>
      </c>
      <c r="E1388" s="94">
        <v>1820955</v>
      </c>
      <c r="G1388" s="155"/>
    </row>
    <row r="1389" spans="1:7" ht="15" customHeight="1" x14ac:dyDescent="0.2">
      <c r="A1389" s="70">
        <v>32533006</v>
      </c>
      <c r="B1389" s="71">
        <v>50000000000</v>
      </c>
      <c r="C1389" s="57">
        <v>3299</v>
      </c>
      <c r="D1389" s="28" t="s">
        <v>79</v>
      </c>
      <c r="E1389" s="94">
        <v>1706715</v>
      </c>
      <c r="G1389" s="155"/>
    </row>
    <row r="1390" spans="1:7" ht="15" customHeight="1" x14ac:dyDescent="0.2">
      <c r="A1390" s="70">
        <v>32533006</v>
      </c>
      <c r="B1390" s="71">
        <v>50000001106</v>
      </c>
      <c r="C1390" s="57">
        <v>3299</v>
      </c>
      <c r="D1390" s="28" t="s">
        <v>239</v>
      </c>
      <c r="E1390" s="94">
        <v>141100</v>
      </c>
      <c r="G1390" s="155"/>
    </row>
    <row r="1391" spans="1:7" ht="15" customHeight="1" x14ac:dyDescent="0.2">
      <c r="A1391" s="70">
        <v>32533006</v>
      </c>
      <c r="B1391" s="71">
        <v>50000000000</v>
      </c>
      <c r="C1391" s="57">
        <v>3299</v>
      </c>
      <c r="D1391" s="28" t="s">
        <v>308</v>
      </c>
      <c r="E1391" s="94">
        <v>-141100</v>
      </c>
      <c r="G1391" s="155"/>
    </row>
    <row r="1392" spans="1:7" ht="15" customHeight="1" x14ac:dyDescent="0.2">
      <c r="A1392" s="55"/>
      <c r="B1392" s="37"/>
      <c r="C1392" s="18" t="s">
        <v>13</v>
      </c>
      <c r="D1392" s="19"/>
      <c r="E1392" s="20">
        <f>SUM(E1350:E1391)</f>
        <v>13193111.210000001</v>
      </c>
      <c r="G1392" s="155"/>
    </row>
    <row r="1393" spans="1:7" ht="15" customHeight="1" x14ac:dyDescent="0.2">
      <c r="G1393" s="155"/>
    </row>
    <row r="1394" spans="1:7" ht="15" customHeight="1" x14ac:dyDescent="0.2">
      <c r="G1394" s="155"/>
    </row>
    <row r="1395" spans="1:7" ht="15" customHeight="1" x14ac:dyDescent="0.25">
      <c r="A1395" s="1" t="s">
        <v>309</v>
      </c>
      <c r="G1395" s="155"/>
    </row>
    <row r="1396" spans="1:7" ht="15" customHeight="1" x14ac:dyDescent="0.2">
      <c r="A1396" s="257" t="s">
        <v>1</v>
      </c>
      <c r="B1396" s="257"/>
      <c r="C1396" s="257"/>
      <c r="D1396" s="257"/>
      <c r="E1396" s="257"/>
      <c r="G1396" s="155"/>
    </row>
    <row r="1397" spans="1:7" ht="15" customHeight="1" x14ac:dyDescent="0.2">
      <c r="A1397" s="257" t="s">
        <v>2</v>
      </c>
      <c r="B1397" s="257"/>
      <c r="C1397" s="257"/>
      <c r="D1397" s="257"/>
      <c r="E1397" s="257"/>
      <c r="G1397" s="155"/>
    </row>
    <row r="1398" spans="1:7" ht="15" customHeight="1" x14ac:dyDescent="0.2">
      <c r="A1398" s="254" t="s">
        <v>310</v>
      </c>
      <c r="B1398" s="254"/>
      <c r="C1398" s="254"/>
      <c r="D1398" s="254"/>
      <c r="E1398" s="254"/>
      <c r="G1398" s="155"/>
    </row>
    <row r="1399" spans="1:7" ht="15" customHeight="1" x14ac:dyDescent="0.2">
      <c r="A1399" s="254"/>
      <c r="B1399" s="254"/>
      <c r="C1399" s="254"/>
      <c r="D1399" s="254"/>
      <c r="E1399" s="254"/>
      <c r="G1399" s="155"/>
    </row>
    <row r="1400" spans="1:7" ht="15" customHeight="1" x14ac:dyDescent="0.2">
      <c r="A1400" s="254"/>
      <c r="B1400" s="254"/>
      <c r="C1400" s="254"/>
      <c r="D1400" s="254"/>
      <c r="E1400" s="254"/>
      <c r="G1400" s="155"/>
    </row>
    <row r="1401" spans="1:7" ht="15" customHeight="1" x14ac:dyDescent="0.2">
      <c r="A1401" s="254"/>
      <c r="B1401" s="254"/>
      <c r="C1401" s="254"/>
      <c r="D1401" s="254"/>
      <c r="E1401" s="254"/>
      <c r="G1401" s="155"/>
    </row>
    <row r="1402" spans="1:7" ht="15" customHeight="1" x14ac:dyDescent="0.2">
      <c r="A1402" s="254"/>
      <c r="B1402" s="254"/>
      <c r="C1402" s="254"/>
      <c r="D1402" s="254"/>
      <c r="E1402" s="254"/>
      <c r="G1402" s="155"/>
    </row>
    <row r="1403" spans="1:7" ht="15" customHeight="1" x14ac:dyDescent="0.2">
      <c r="A1403" s="254"/>
      <c r="B1403" s="254"/>
      <c r="C1403" s="254"/>
      <c r="D1403" s="254"/>
      <c r="E1403" s="254"/>
      <c r="G1403" s="155"/>
    </row>
    <row r="1404" spans="1:7" ht="15" customHeight="1" x14ac:dyDescent="0.2">
      <c r="A1404" s="3"/>
      <c r="B1404" s="3"/>
      <c r="C1404" s="3"/>
      <c r="D1404" s="3"/>
      <c r="E1404" s="3"/>
      <c r="G1404" s="155"/>
    </row>
    <row r="1405" spans="1:7" ht="15" customHeight="1" x14ac:dyDescent="0.2">
      <c r="A1405" s="3"/>
      <c r="B1405" s="3"/>
      <c r="C1405" s="3"/>
      <c r="D1405" s="3"/>
      <c r="E1405" s="3"/>
      <c r="G1405" s="155"/>
    </row>
    <row r="1406" spans="1:7" ht="15" customHeight="1" x14ac:dyDescent="0.25">
      <c r="A1406" s="4" t="s">
        <v>4</v>
      </c>
      <c r="B1406" s="5"/>
      <c r="C1406" s="5"/>
      <c r="D1406" s="5"/>
      <c r="E1406" s="5"/>
      <c r="G1406" s="155"/>
    </row>
    <row r="1407" spans="1:7" ht="15" customHeight="1" x14ac:dyDescent="0.2">
      <c r="A1407" s="6" t="s">
        <v>5</v>
      </c>
      <c r="B1407" s="5"/>
      <c r="C1407" s="5"/>
      <c r="D1407" s="5"/>
      <c r="E1407" s="7" t="s">
        <v>6</v>
      </c>
      <c r="G1407" s="155"/>
    </row>
    <row r="1408" spans="1:7" ht="15" customHeight="1" x14ac:dyDescent="0.25">
      <c r="A1408" s="21"/>
      <c r="B1408" s="4"/>
      <c r="C1408" s="5"/>
      <c r="D1408" s="5"/>
      <c r="E1408" s="8"/>
      <c r="G1408" s="155"/>
    </row>
    <row r="1409" spans="1:7" ht="15" customHeight="1" x14ac:dyDescent="0.2">
      <c r="A1409" s="9" t="s">
        <v>7</v>
      </c>
      <c r="B1409" s="9" t="s">
        <v>8</v>
      </c>
      <c r="C1409" s="9" t="s">
        <v>9</v>
      </c>
      <c r="D1409" s="10" t="s">
        <v>10</v>
      </c>
      <c r="E1409" s="11" t="s">
        <v>11</v>
      </c>
      <c r="G1409" s="155"/>
    </row>
    <row r="1410" spans="1:7" ht="15" customHeight="1" x14ac:dyDescent="0.2">
      <c r="A1410" s="55">
        <v>98035</v>
      </c>
      <c r="B1410" s="13">
        <v>90000000000</v>
      </c>
      <c r="C1410" s="14"/>
      <c r="D1410" s="40" t="s">
        <v>20</v>
      </c>
      <c r="E1410" s="16">
        <v>107459</v>
      </c>
      <c r="G1410" s="155"/>
    </row>
    <row r="1411" spans="1:7" ht="15" customHeight="1" x14ac:dyDescent="0.2">
      <c r="A1411" s="42"/>
      <c r="B1411" s="13"/>
      <c r="C1411" s="18" t="s">
        <v>13</v>
      </c>
      <c r="D1411" s="19"/>
      <c r="E1411" s="20">
        <f>SUM(E1410:E1410)</f>
        <v>107459</v>
      </c>
      <c r="G1411" s="155"/>
    </row>
    <row r="1412" spans="1:7" ht="15" customHeight="1" x14ac:dyDescent="0.2">
      <c r="A1412" s="21"/>
      <c r="B1412" s="21"/>
      <c r="C1412" s="21"/>
      <c r="D1412" s="21"/>
      <c r="E1412" s="21"/>
      <c r="G1412" s="155"/>
    </row>
    <row r="1413" spans="1:7" ht="15" customHeight="1" x14ac:dyDescent="0.25">
      <c r="A1413" s="4" t="s">
        <v>14</v>
      </c>
      <c r="B1413" s="5"/>
      <c r="C1413" s="5"/>
      <c r="D1413" s="5"/>
      <c r="E1413" s="5"/>
      <c r="G1413" s="155"/>
    </row>
    <row r="1414" spans="1:7" ht="15" customHeight="1" x14ac:dyDescent="0.2">
      <c r="A1414" s="61" t="s">
        <v>233</v>
      </c>
      <c r="B1414" s="5"/>
      <c r="C1414" s="5"/>
      <c r="D1414" s="5"/>
      <c r="E1414" s="7" t="s">
        <v>234</v>
      </c>
      <c r="G1414" s="155"/>
    </row>
    <row r="1415" spans="1:7" ht="15" customHeight="1" x14ac:dyDescent="0.2">
      <c r="A1415" s="21"/>
      <c r="B1415" s="22"/>
      <c r="C1415" s="5"/>
      <c r="D1415" s="21"/>
      <c r="E1415" s="23"/>
      <c r="G1415" s="155"/>
    </row>
    <row r="1416" spans="1:7" ht="15" customHeight="1" x14ac:dyDescent="0.2">
      <c r="A1416" s="9" t="s">
        <v>7</v>
      </c>
      <c r="B1416" s="24" t="s">
        <v>8</v>
      </c>
      <c r="C1416" s="9" t="s">
        <v>9</v>
      </c>
      <c r="D1416" s="25" t="s">
        <v>10</v>
      </c>
      <c r="E1416" s="11" t="s">
        <v>11</v>
      </c>
      <c r="G1416" s="155"/>
    </row>
    <row r="1417" spans="1:7" ht="15" customHeight="1" x14ac:dyDescent="0.2">
      <c r="A1417" s="173">
        <v>98035</v>
      </c>
      <c r="B1417" s="27">
        <v>30102000000</v>
      </c>
      <c r="C1417" s="27">
        <v>3771</v>
      </c>
      <c r="D1417" s="49" t="s">
        <v>311</v>
      </c>
      <c r="E1417" s="29">
        <v>107459</v>
      </c>
      <c r="G1417" s="155"/>
    </row>
    <row r="1418" spans="1:7" ht="15" customHeight="1" x14ac:dyDescent="0.2">
      <c r="A1418" s="42"/>
      <c r="B1418" s="51"/>
      <c r="C1418" s="18" t="s">
        <v>13</v>
      </c>
      <c r="D1418" s="31"/>
      <c r="E1418" s="32">
        <f>SUM(E1417:E1417)</f>
        <v>107459</v>
      </c>
      <c r="G1418" s="155"/>
    </row>
    <row r="1419" spans="1:7" ht="15" customHeight="1" x14ac:dyDescent="0.2">
      <c r="G1419" s="155"/>
    </row>
    <row r="1420" spans="1:7" ht="15" customHeight="1" x14ac:dyDescent="0.2">
      <c r="G1420" s="155"/>
    </row>
    <row r="1421" spans="1:7" ht="15" customHeight="1" x14ac:dyDescent="0.25">
      <c r="A1421" s="1" t="s">
        <v>312</v>
      </c>
      <c r="G1421" s="155"/>
    </row>
    <row r="1422" spans="1:7" ht="15" customHeight="1" x14ac:dyDescent="0.2">
      <c r="A1422" s="255" t="s">
        <v>155</v>
      </c>
      <c r="B1422" s="255"/>
      <c r="C1422" s="255"/>
      <c r="D1422" s="255"/>
      <c r="E1422" s="255"/>
      <c r="G1422" s="155"/>
    </row>
    <row r="1423" spans="1:7" ht="15" customHeight="1" x14ac:dyDescent="0.2">
      <c r="A1423" s="255"/>
      <c r="B1423" s="255"/>
      <c r="C1423" s="255"/>
      <c r="D1423" s="255"/>
      <c r="E1423" s="255"/>
      <c r="G1423" s="155"/>
    </row>
    <row r="1424" spans="1:7" ht="15" customHeight="1" x14ac:dyDescent="0.2">
      <c r="A1424" s="256" t="s">
        <v>313</v>
      </c>
      <c r="B1424" s="256"/>
      <c r="C1424" s="256"/>
      <c r="D1424" s="256"/>
      <c r="E1424" s="256"/>
      <c r="G1424" s="155"/>
    </row>
    <row r="1425" spans="1:7" ht="15" customHeight="1" x14ac:dyDescent="0.2">
      <c r="A1425" s="256"/>
      <c r="B1425" s="256"/>
      <c r="C1425" s="256"/>
      <c r="D1425" s="256"/>
      <c r="E1425" s="256"/>
      <c r="G1425" s="155"/>
    </row>
    <row r="1426" spans="1:7" ht="15" customHeight="1" x14ac:dyDescent="0.2">
      <c r="A1426" s="256"/>
      <c r="B1426" s="256"/>
      <c r="C1426" s="256"/>
      <c r="D1426" s="256"/>
      <c r="E1426" s="256"/>
      <c r="G1426" s="155"/>
    </row>
    <row r="1427" spans="1:7" ht="15" customHeight="1" x14ac:dyDescent="0.2">
      <c r="A1427" s="256"/>
      <c r="B1427" s="256"/>
      <c r="C1427" s="256"/>
      <c r="D1427" s="256"/>
      <c r="E1427" s="256"/>
      <c r="G1427" s="155"/>
    </row>
    <row r="1428" spans="1:7" ht="15" customHeight="1" x14ac:dyDescent="0.2">
      <c r="A1428" s="256"/>
      <c r="B1428" s="256"/>
      <c r="C1428" s="256"/>
      <c r="D1428" s="256"/>
      <c r="E1428" s="256"/>
      <c r="G1428" s="155"/>
    </row>
    <row r="1429" spans="1:7" ht="15" customHeight="1" x14ac:dyDescent="0.2">
      <c r="A1429" s="256"/>
      <c r="B1429" s="256"/>
      <c r="C1429" s="256"/>
      <c r="D1429" s="256"/>
      <c r="E1429" s="256"/>
      <c r="G1429" s="155"/>
    </row>
    <row r="1430" spans="1:7" ht="15" customHeight="1" x14ac:dyDescent="0.2">
      <c r="A1430" s="3"/>
      <c r="B1430" s="186"/>
      <c r="C1430" s="3"/>
      <c r="D1430" s="3"/>
      <c r="E1430" s="3"/>
      <c r="G1430" s="155"/>
    </row>
    <row r="1431" spans="1:7" ht="15" customHeight="1" x14ac:dyDescent="0.25">
      <c r="A1431" s="4" t="s">
        <v>14</v>
      </c>
      <c r="B1431" s="100"/>
      <c r="C1431" s="5"/>
      <c r="D1431" s="5"/>
      <c r="E1431" s="5"/>
      <c r="G1431" s="155"/>
    </row>
    <row r="1432" spans="1:7" ht="15" customHeight="1" x14ac:dyDescent="0.2">
      <c r="A1432" s="6" t="s">
        <v>223</v>
      </c>
      <c r="B1432" s="100"/>
      <c r="C1432" s="5"/>
      <c r="D1432" s="5"/>
      <c r="E1432" s="7" t="s">
        <v>224</v>
      </c>
      <c r="G1432" s="155"/>
    </row>
    <row r="1433" spans="1:7" ht="15" customHeight="1" x14ac:dyDescent="0.2">
      <c r="A1433" s="135"/>
      <c r="B1433" s="136"/>
      <c r="C1433" s="5"/>
      <c r="D1433" s="5"/>
      <c r="E1433" s="8"/>
      <c r="G1433" s="155"/>
    </row>
    <row r="1434" spans="1:7" ht="15" customHeight="1" x14ac:dyDescent="0.2">
      <c r="A1434" s="24" t="s">
        <v>7</v>
      </c>
      <c r="B1434" s="9" t="s">
        <v>8</v>
      </c>
      <c r="C1434" s="9" t="s">
        <v>9</v>
      </c>
      <c r="D1434" s="10" t="s">
        <v>10</v>
      </c>
      <c r="E1434" s="24" t="s">
        <v>11</v>
      </c>
      <c r="G1434" s="155"/>
    </row>
    <row r="1435" spans="1:7" ht="15" customHeight="1" x14ac:dyDescent="0.2">
      <c r="A1435" s="50">
        <v>551</v>
      </c>
      <c r="B1435" s="130">
        <v>42001000000</v>
      </c>
      <c r="C1435" s="27">
        <v>2399</v>
      </c>
      <c r="D1435" s="28" t="s">
        <v>149</v>
      </c>
      <c r="E1435" s="16">
        <v>-8200000</v>
      </c>
      <c r="G1435" s="155"/>
    </row>
    <row r="1436" spans="1:7" ht="15" customHeight="1" x14ac:dyDescent="0.2">
      <c r="A1436" s="50">
        <v>551</v>
      </c>
      <c r="B1436" s="130">
        <v>42001008352</v>
      </c>
      <c r="C1436" s="27">
        <v>2321</v>
      </c>
      <c r="D1436" s="28" t="s">
        <v>149</v>
      </c>
      <c r="E1436" s="16">
        <v>5000000</v>
      </c>
      <c r="G1436" s="155"/>
    </row>
    <row r="1437" spans="1:7" ht="15" customHeight="1" x14ac:dyDescent="0.2">
      <c r="A1437" s="50">
        <v>551</v>
      </c>
      <c r="B1437" s="130">
        <v>42001008173</v>
      </c>
      <c r="C1437" s="27">
        <v>2321</v>
      </c>
      <c r="D1437" s="28" t="s">
        <v>149</v>
      </c>
      <c r="E1437" s="16">
        <v>3200000</v>
      </c>
      <c r="G1437" s="155"/>
    </row>
    <row r="1438" spans="1:7" ht="15" customHeight="1" x14ac:dyDescent="0.2">
      <c r="A1438" s="50"/>
      <c r="B1438" s="137"/>
      <c r="C1438" s="18" t="s">
        <v>13</v>
      </c>
      <c r="D1438" s="19"/>
      <c r="E1438" s="20">
        <f>SUM(E1435:E1437)</f>
        <v>0</v>
      </c>
      <c r="G1438" s="155"/>
    </row>
    <row r="1439" spans="1:7" ht="15" customHeight="1" x14ac:dyDescent="0.2">
      <c r="G1439" s="155"/>
    </row>
    <row r="1440" spans="1:7" ht="15" customHeight="1" x14ac:dyDescent="0.2">
      <c r="G1440" s="155"/>
    </row>
    <row r="1441" spans="1:7" ht="15" customHeight="1" x14ac:dyDescent="0.25">
      <c r="A1441" s="1" t="s">
        <v>314</v>
      </c>
      <c r="G1441" s="155"/>
    </row>
    <row r="1442" spans="1:7" ht="15" customHeight="1" x14ac:dyDescent="0.2">
      <c r="A1442" s="255" t="s">
        <v>315</v>
      </c>
      <c r="B1442" s="255"/>
      <c r="C1442" s="255"/>
      <c r="D1442" s="255"/>
      <c r="E1442" s="255"/>
      <c r="G1442" s="155"/>
    </row>
    <row r="1443" spans="1:7" ht="15" customHeight="1" x14ac:dyDescent="0.2">
      <c r="A1443" s="255"/>
      <c r="B1443" s="255"/>
      <c r="C1443" s="255"/>
      <c r="D1443" s="255"/>
      <c r="E1443" s="255"/>
      <c r="G1443" s="155"/>
    </row>
    <row r="1444" spans="1:7" ht="15" customHeight="1" x14ac:dyDescent="0.2">
      <c r="A1444" s="254" t="s">
        <v>316</v>
      </c>
      <c r="B1444" s="254"/>
      <c r="C1444" s="254"/>
      <c r="D1444" s="254"/>
      <c r="E1444" s="254"/>
      <c r="G1444" s="155"/>
    </row>
    <row r="1445" spans="1:7" ht="15" customHeight="1" x14ac:dyDescent="0.2">
      <c r="A1445" s="254"/>
      <c r="B1445" s="254"/>
      <c r="C1445" s="254"/>
      <c r="D1445" s="254"/>
      <c r="E1445" s="254"/>
      <c r="G1445" s="155"/>
    </row>
    <row r="1446" spans="1:7" ht="15" customHeight="1" x14ac:dyDescent="0.2">
      <c r="A1446" s="254"/>
      <c r="B1446" s="254"/>
      <c r="C1446" s="254"/>
      <c r="D1446" s="254"/>
      <c r="E1446" s="254"/>
      <c r="G1446" s="155"/>
    </row>
    <row r="1447" spans="1:7" ht="15" customHeight="1" x14ac:dyDescent="0.2">
      <c r="A1447" s="254"/>
      <c r="B1447" s="254"/>
      <c r="C1447" s="254"/>
      <c r="D1447" s="254"/>
      <c r="E1447" s="254"/>
      <c r="G1447" s="155"/>
    </row>
    <row r="1448" spans="1:7" ht="15" customHeight="1" x14ac:dyDescent="0.2">
      <c r="A1448" s="254"/>
      <c r="B1448" s="254"/>
      <c r="C1448" s="254"/>
      <c r="D1448" s="254"/>
      <c r="E1448" s="254"/>
      <c r="G1448" s="155"/>
    </row>
    <row r="1449" spans="1:7" ht="15" customHeight="1" x14ac:dyDescent="0.2">
      <c r="A1449" s="5"/>
      <c r="B1449" s="172"/>
      <c r="C1449" s="74"/>
      <c r="D1449" s="5"/>
      <c r="E1449" s="138"/>
      <c r="G1449" s="155"/>
    </row>
    <row r="1450" spans="1:7" ht="15" customHeight="1" x14ac:dyDescent="0.25">
      <c r="A1450" s="4" t="s">
        <v>14</v>
      </c>
      <c r="B1450" s="100"/>
      <c r="C1450" s="5"/>
      <c r="D1450" s="5"/>
      <c r="E1450" s="21"/>
      <c r="G1450" s="155"/>
    </row>
    <row r="1451" spans="1:7" ht="15" customHeight="1" x14ac:dyDescent="0.2">
      <c r="A1451" s="6" t="s">
        <v>15</v>
      </c>
      <c r="B1451" s="100"/>
      <c r="C1451" s="5"/>
      <c r="D1451" s="5"/>
      <c r="E1451" s="7" t="s">
        <v>16</v>
      </c>
      <c r="G1451" s="155"/>
    </row>
    <row r="1452" spans="1:7" ht="15" customHeight="1" x14ac:dyDescent="0.2">
      <c r="A1452" s="6"/>
      <c r="B1452" s="160"/>
      <c r="C1452" s="5"/>
      <c r="D1452" s="5"/>
      <c r="E1452" s="8"/>
      <c r="G1452" s="155"/>
    </row>
    <row r="1453" spans="1:7" ht="15" customHeight="1" x14ac:dyDescent="0.2">
      <c r="A1453" s="87"/>
      <c r="B1453" s="9" t="s">
        <v>8</v>
      </c>
      <c r="C1453" s="9" t="s">
        <v>9</v>
      </c>
      <c r="D1453" s="10" t="s">
        <v>10</v>
      </c>
      <c r="E1453" s="24" t="s">
        <v>11</v>
      </c>
      <c r="G1453" s="155"/>
    </row>
    <row r="1454" spans="1:7" ht="15" customHeight="1" x14ac:dyDescent="0.2">
      <c r="A1454" s="89"/>
      <c r="B1454" s="71">
        <v>12000000000</v>
      </c>
      <c r="C1454" s="14">
        <v>6172</v>
      </c>
      <c r="D1454" s="85" t="s">
        <v>317</v>
      </c>
      <c r="E1454" s="72">
        <v>-50000</v>
      </c>
      <c r="G1454" s="155"/>
    </row>
    <row r="1455" spans="1:7" ht="15" customHeight="1" x14ac:dyDescent="0.2">
      <c r="A1455" s="89"/>
      <c r="B1455" s="71">
        <v>12000000000</v>
      </c>
      <c r="C1455" s="14">
        <v>6172</v>
      </c>
      <c r="D1455" s="28" t="s">
        <v>318</v>
      </c>
      <c r="E1455" s="72">
        <v>50000</v>
      </c>
      <c r="G1455" s="155"/>
    </row>
    <row r="1456" spans="1:7" ht="15" customHeight="1" x14ac:dyDescent="0.2">
      <c r="A1456" s="73"/>
      <c r="B1456" s="55"/>
      <c r="C1456" s="18" t="s">
        <v>13</v>
      </c>
      <c r="D1456" s="19"/>
      <c r="E1456" s="20">
        <f>SUM(E1454:E1455)</f>
        <v>0</v>
      </c>
      <c r="G1456" s="155"/>
    </row>
    <row r="1457" spans="1:7" ht="15" customHeight="1" x14ac:dyDescent="0.2">
      <c r="G1457" s="155"/>
    </row>
    <row r="1458" spans="1:7" ht="15" customHeight="1" x14ac:dyDescent="0.2">
      <c r="G1458" s="155"/>
    </row>
    <row r="1459" spans="1:7" ht="15" customHeight="1" x14ac:dyDescent="0.25">
      <c r="A1459" s="1" t="s">
        <v>319</v>
      </c>
      <c r="G1459" s="155"/>
    </row>
    <row r="1460" spans="1:7" ht="15" customHeight="1" x14ac:dyDescent="0.2">
      <c r="A1460" s="258" t="s">
        <v>1</v>
      </c>
      <c r="B1460" s="258"/>
      <c r="C1460" s="258"/>
      <c r="D1460" s="258"/>
      <c r="E1460" s="258"/>
      <c r="G1460" s="155"/>
    </row>
    <row r="1461" spans="1:7" ht="15" customHeight="1" x14ac:dyDescent="0.2">
      <c r="A1461" s="257" t="s">
        <v>70</v>
      </c>
      <c r="B1461" s="257"/>
      <c r="C1461" s="257"/>
      <c r="D1461" s="257"/>
      <c r="E1461" s="257"/>
      <c r="G1461" s="155"/>
    </row>
    <row r="1462" spans="1:7" ht="15" customHeight="1" x14ac:dyDescent="0.2">
      <c r="A1462" s="254" t="s">
        <v>320</v>
      </c>
      <c r="B1462" s="254"/>
      <c r="C1462" s="254"/>
      <c r="D1462" s="254"/>
      <c r="E1462" s="254"/>
      <c r="G1462" s="155"/>
    </row>
    <row r="1463" spans="1:7" ht="15" customHeight="1" x14ac:dyDescent="0.2">
      <c r="A1463" s="254"/>
      <c r="B1463" s="254"/>
      <c r="C1463" s="254"/>
      <c r="D1463" s="254"/>
      <c r="E1463" s="254"/>
      <c r="G1463" s="155"/>
    </row>
    <row r="1464" spans="1:7" ht="15" customHeight="1" x14ac:dyDescent="0.2">
      <c r="A1464" s="254"/>
      <c r="B1464" s="254"/>
      <c r="C1464" s="254"/>
      <c r="D1464" s="254"/>
      <c r="E1464" s="254"/>
      <c r="G1464" s="155"/>
    </row>
    <row r="1465" spans="1:7" ht="15" customHeight="1" x14ac:dyDescent="0.2">
      <c r="A1465" s="254"/>
      <c r="B1465" s="254"/>
      <c r="C1465" s="254"/>
      <c r="D1465" s="254"/>
      <c r="E1465" s="254"/>
      <c r="G1465" s="155"/>
    </row>
    <row r="1466" spans="1:7" ht="15" customHeight="1" x14ac:dyDescent="0.2">
      <c r="A1466" s="254"/>
      <c r="B1466" s="254"/>
      <c r="C1466" s="254"/>
      <c r="D1466" s="254"/>
      <c r="E1466" s="254"/>
      <c r="G1466" s="155"/>
    </row>
    <row r="1467" spans="1:7" ht="15" customHeight="1" x14ac:dyDescent="0.2">
      <c r="A1467" s="254"/>
      <c r="B1467" s="254"/>
      <c r="C1467" s="254"/>
      <c r="D1467" s="254"/>
      <c r="E1467" s="254"/>
      <c r="G1467" s="155"/>
    </row>
    <row r="1468" spans="1:7" ht="15" customHeight="1" x14ac:dyDescent="0.2">
      <c r="A1468" s="254"/>
      <c r="B1468" s="254"/>
      <c r="C1468" s="254"/>
      <c r="D1468" s="254"/>
      <c r="E1468" s="254"/>
      <c r="G1468" s="155"/>
    </row>
    <row r="1469" spans="1:7" ht="15" customHeight="1" x14ac:dyDescent="0.2">
      <c r="G1469" s="155"/>
    </row>
    <row r="1470" spans="1:7" ht="15" customHeight="1" x14ac:dyDescent="0.25">
      <c r="A1470" s="34" t="s">
        <v>4</v>
      </c>
      <c r="B1470" s="5"/>
      <c r="C1470" s="5"/>
      <c r="D1470" s="5"/>
      <c r="E1470" s="5"/>
      <c r="G1470" s="155"/>
    </row>
    <row r="1471" spans="1:7" ht="15" customHeight="1" x14ac:dyDescent="0.2">
      <c r="A1471" s="69" t="s">
        <v>72</v>
      </c>
      <c r="B1471" s="5"/>
      <c r="C1471" s="5"/>
      <c r="D1471" s="5"/>
      <c r="E1471" s="7" t="s">
        <v>179</v>
      </c>
      <c r="G1471" s="155"/>
    </row>
    <row r="1472" spans="1:7" ht="15" customHeight="1" x14ac:dyDescent="0.25">
      <c r="A1472" s="4"/>
      <c r="B1472" s="21"/>
      <c r="C1472" s="5"/>
      <c r="D1472" s="5"/>
      <c r="E1472" s="8"/>
      <c r="G1472" s="155"/>
    </row>
    <row r="1473" spans="1:7" ht="15" customHeight="1" x14ac:dyDescent="0.2">
      <c r="A1473" s="9" t="s">
        <v>7</v>
      </c>
      <c r="B1473" s="24" t="s">
        <v>8</v>
      </c>
      <c r="C1473" s="9" t="s">
        <v>9</v>
      </c>
      <c r="D1473" s="10" t="s">
        <v>10</v>
      </c>
      <c r="E1473" s="11" t="s">
        <v>11</v>
      </c>
      <c r="G1473" s="155"/>
    </row>
    <row r="1474" spans="1:7" ht="15" customHeight="1" x14ac:dyDescent="0.2">
      <c r="A1474" s="70">
        <v>32533006</v>
      </c>
      <c r="B1474" s="71">
        <v>50000000000</v>
      </c>
      <c r="C1474" s="57"/>
      <c r="D1474" s="93" t="s">
        <v>74</v>
      </c>
      <c r="E1474" s="72">
        <v>20023798.800000001</v>
      </c>
      <c r="G1474" s="155"/>
    </row>
    <row r="1475" spans="1:7" ht="15" customHeight="1" x14ac:dyDescent="0.2">
      <c r="A1475" s="70">
        <v>32133006</v>
      </c>
      <c r="B1475" s="71">
        <v>50000000000</v>
      </c>
      <c r="C1475" s="57"/>
      <c r="D1475" s="93" t="s">
        <v>74</v>
      </c>
      <c r="E1475" s="72">
        <v>3533611.71</v>
      </c>
      <c r="G1475" s="155"/>
    </row>
    <row r="1476" spans="1:7" ht="15" customHeight="1" x14ac:dyDescent="0.2">
      <c r="A1476" s="55"/>
      <c r="B1476" s="37"/>
      <c r="C1476" s="18" t="s">
        <v>13</v>
      </c>
      <c r="D1476" s="19"/>
      <c r="E1476" s="20">
        <f>SUM(E1474:E1475)</f>
        <v>23557410.510000002</v>
      </c>
      <c r="G1476" s="155"/>
    </row>
    <row r="1477" spans="1:7" ht="15" customHeight="1" x14ac:dyDescent="0.2">
      <c r="G1477" s="155"/>
    </row>
    <row r="1478" spans="1:7" ht="15" customHeight="1" x14ac:dyDescent="0.25">
      <c r="A1478" s="4" t="s">
        <v>14</v>
      </c>
      <c r="B1478" s="5"/>
      <c r="C1478" s="5"/>
      <c r="D1478" s="5"/>
      <c r="E1478" s="21"/>
      <c r="G1478" s="155"/>
    </row>
    <row r="1479" spans="1:7" ht="15" customHeight="1" x14ac:dyDescent="0.2">
      <c r="A1479" s="69" t="s">
        <v>72</v>
      </c>
      <c r="B1479" s="5"/>
      <c r="C1479" s="5"/>
      <c r="D1479" s="5"/>
      <c r="E1479" s="7" t="s">
        <v>179</v>
      </c>
      <c r="G1479" s="155"/>
    </row>
    <row r="1480" spans="1:7" ht="15" customHeight="1" x14ac:dyDescent="0.2">
      <c r="A1480" s="21"/>
      <c r="B1480" s="22"/>
      <c r="C1480" s="5"/>
      <c r="E1480" s="23"/>
      <c r="G1480" s="155"/>
    </row>
    <row r="1481" spans="1:7" ht="15" customHeight="1" x14ac:dyDescent="0.2">
      <c r="A1481" s="9" t="s">
        <v>7</v>
      </c>
      <c r="B1481" s="9" t="s">
        <v>8</v>
      </c>
      <c r="C1481" s="9" t="s">
        <v>9</v>
      </c>
      <c r="D1481" s="9" t="s">
        <v>10</v>
      </c>
      <c r="E1481" s="11" t="s">
        <v>11</v>
      </c>
      <c r="G1481" s="155"/>
    </row>
    <row r="1482" spans="1:7" ht="15" customHeight="1" x14ac:dyDescent="0.2">
      <c r="A1482" s="70">
        <v>32133006</v>
      </c>
      <c r="B1482" s="165">
        <v>50000000000</v>
      </c>
      <c r="C1482" s="165">
        <v>3299</v>
      </c>
      <c r="D1482" s="76" t="s">
        <v>75</v>
      </c>
      <c r="E1482" s="72">
        <v>228450</v>
      </c>
      <c r="G1482" s="155"/>
    </row>
    <row r="1483" spans="1:7" ht="15" customHeight="1" x14ac:dyDescent="0.2">
      <c r="A1483" s="70">
        <v>32133006</v>
      </c>
      <c r="B1483" s="165">
        <v>50000001539</v>
      </c>
      <c r="C1483" s="165">
        <v>3299</v>
      </c>
      <c r="D1483" s="76" t="s">
        <v>75</v>
      </c>
      <c r="E1483" s="72">
        <v>95250</v>
      </c>
      <c r="G1483" s="155"/>
    </row>
    <row r="1484" spans="1:7" ht="15" customHeight="1" x14ac:dyDescent="0.2">
      <c r="A1484" s="70">
        <v>32133006</v>
      </c>
      <c r="B1484" s="165">
        <v>50000001540</v>
      </c>
      <c r="C1484" s="165">
        <v>3299</v>
      </c>
      <c r="D1484" s="76" t="s">
        <v>75</v>
      </c>
      <c r="E1484" s="72">
        <v>103950</v>
      </c>
      <c r="G1484" s="155"/>
    </row>
    <row r="1485" spans="1:7" ht="15" customHeight="1" x14ac:dyDescent="0.2">
      <c r="A1485" s="70">
        <v>32133006</v>
      </c>
      <c r="B1485" s="165">
        <v>50000001554</v>
      </c>
      <c r="C1485" s="165">
        <v>3299</v>
      </c>
      <c r="D1485" s="76" t="s">
        <v>75</v>
      </c>
      <c r="E1485" s="72">
        <v>107700</v>
      </c>
      <c r="G1485" s="155"/>
    </row>
    <row r="1486" spans="1:7" ht="15" customHeight="1" x14ac:dyDescent="0.2">
      <c r="A1486" s="70">
        <v>32133006</v>
      </c>
      <c r="B1486" s="165">
        <v>50000000000</v>
      </c>
      <c r="C1486" s="165">
        <v>3299</v>
      </c>
      <c r="D1486" s="76" t="s">
        <v>75</v>
      </c>
      <c r="E1486" s="72">
        <v>126450</v>
      </c>
      <c r="G1486" s="155"/>
    </row>
    <row r="1487" spans="1:7" ht="15" customHeight="1" x14ac:dyDescent="0.2">
      <c r="A1487" s="70">
        <v>32133006</v>
      </c>
      <c r="B1487" s="165">
        <v>50000000000</v>
      </c>
      <c r="C1487" s="165">
        <v>3299</v>
      </c>
      <c r="D1487" s="28" t="s">
        <v>76</v>
      </c>
      <c r="E1487" s="72">
        <v>238500</v>
      </c>
      <c r="G1487" s="155"/>
    </row>
    <row r="1488" spans="1:7" ht="15" customHeight="1" x14ac:dyDescent="0.2">
      <c r="A1488" s="70">
        <v>32133006</v>
      </c>
      <c r="B1488" s="165">
        <v>50000003000</v>
      </c>
      <c r="C1488" s="165">
        <v>3299</v>
      </c>
      <c r="D1488" s="76" t="s">
        <v>152</v>
      </c>
      <c r="E1488" s="72">
        <v>85950</v>
      </c>
      <c r="G1488" s="155"/>
    </row>
    <row r="1489" spans="1:7" ht="15" customHeight="1" x14ac:dyDescent="0.2">
      <c r="A1489" s="70">
        <v>32133006</v>
      </c>
      <c r="B1489" s="165">
        <v>50000008106</v>
      </c>
      <c r="C1489" s="165">
        <v>3299</v>
      </c>
      <c r="D1489" s="133" t="s">
        <v>125</v>
      </c>
      <c r="E1489" s="72">
        <v>50850</v>
      </c>
      <c r="G1489" s="155"/>
    </row>
    <row r="1490" spans="1:7" ht="15" customHeight="1" x14ac:dyDescent="0.2">
      <c r="A1490" s="70">
        <v>32133006</v>
      </c>
      <c r="B1490" s="165">
        <v>50000008210</v>
      </c>
      <c r="C1490" s="165">
        <v>3299</v>
      </c>
      <c r="D1490" s="133" t="s">
        <v>125</v>
      </c>
      <c r="E1490" s="72">
        <v>46200</v>
      </c>
      <c r="G1490" s="155"/>
    </row>
    <row r="1491" spans="1:7" ht="15" customHeight="1" x14ac:dyDescent="0.2">
      <c r="A1491" s="70">
        <v>32133006</v>
      </c>
      <c r="B1491" s="165">
        <v>50000008302</v>
      </c>
      <c r="C1491" s="165">
        <v>3299</v>
      </c>
      <c r="D1491" s="133" t="s">
        <v>125</v>
      </c>
      <c r="E1491" s="72">
        <v>22200</v>
      </c>
      <c r="G1491" s="155"/>
    </row>
    <row r="1492" spans="1:7" ht="15" customHeight="1" x14ac:dyDescent="0.2">
      <c r="A1492" s="70">
        <v>32133006</v>
      </c>
      <c r="B1492" s="165">
        <v>50000008357</v>
      </c>
      <c r="C1492" s="165">
        <v>3299</v>
      </c>
      <c r="D1492" s="133" t="s">
        <v>125</v>
      </c>
      <c r="E1492" s="72">
        <v>260550</v>
      </c>
      <c r="G1492" s="155"/>
    </row>
    <row r="1493" spans="1:7" ht="15" customHeight="1" x14ac:dyDescent="0.2">
      <c r="A1493" s="70">
        <v>32133006</v>
      </c>
      <c r="B1493" s="165">
        <v>50000008386</v>
      </c>
      <c r="C1493" s="165">
        <v>3299</v>
      </c>
      <c r="D1493" s="133" t="s">
        <v>125</v>
      </c>
      <c r="E1493" s="72">
        <v>67650</v>
      </c>
      <c r="G1493" s="155"/>
    </row>
    <row r="1494" spans="1:7" ht="15" customHeight="1" x14ac:dyDescent="0.2">
      <c r="A1494" s="70">
        <v>32133006</v>
      </c>
      <c r="B1494" s="165">
        <v>50000008446</v>
      </c>
      <c r="C1494" s="165">
        <v>3299</v>
      </c>
      <c r="D1494" s="133" t="s">
        <v>125</v>
      </c>
      <c r="E1494" s="72">
        <v>66000</v>
      </c>
      <c r="G1494" s="155"/>
    </row>
    <row r="1495" spans="1:7" ht="15" customHeight="1" x14ac:dyDescent="0.2">
      <c r="A1495" s="70">
        <v>32133006</v>
      </c>
      <c r="B1495" s="165">
        <v>50000008480</v>
      </c>
      <c r="C1495" s="165">
        <v>3299</v>
      </c>
      <c r="D1495" s="133" t="s">
        <v>125</v>
      </c>
      <c r="E1495" s="72">
        <v>15300</v>
      </c>
      <c r="G1495" s="155"/>
    </row>
    <row r="1496" spans="1:7" ht="15" customHeight="1" x14ac:dyDescent="0.2">
      <c r="A1496" s="70">
        <v>32133006</v>
      </c>
      <c r="B1496" s="165">
        <v>50000008278</v>
      </c>
      <c r="C1496" s="165">
        <v>3299</v>
      </c>
      <c r="D1496" s="28" t="s">
        <v>303</v>
      </c>
      <c r="E1496" s="72">
        <v>142650</v>
      </c>
      <c r="G1496" s="155"/>
    </row>
    <row r="1497" spans="1:7" ht="15" customHeight="1" x14ac:dyDescent="0.2">
      <c r="A1497" s="70">
        <v>32133006</v>
      </c>
      <c r="B1497" s="165">
        <v>50000008278</v>
      </c>
      <c r="C1497" s="165">
        <v>3299</v>
      </c>
      <c r="D1497" s="28" t="s">
        <v>303</v>
      </c>
      <c r="E1497" s="72">
        <v>13650</v>
      </c>
      <c r="G1497" s="155"/>
    </row>
    <row r="1498" spans="1:7" ht="15" customHeight="1" x14ac:dyDescent="0.2">
      <c r="A1498" s="70">
        <v>32133006</v>
      </c>
      <c r="B1498" s="165">
        <v>50000000000</v>
      </c>
      <c r="C1498" s="165">
        <v>3299</v>
      </c>
      <c r="D1498" s="28" t="s">
        <v>79</v>
      </c>
      <c r="E1498" s="72">
        <v>129750</v>
      </c>
      <c r="G1498" s="155"/>
    </row>
    <row r="1499" spans="1:7" ht="15" customHeight="1" x14ac:dyDescent="0.2">
      <c r="A1499" s="70">
        <v>32133006</v>
      </c>
      <c r="B1499" s="165">
        <v>50000000000</v>
      </c>
      <c r="C1499" s="165">
        <v>3299</v>
      </c>
      <c r="D1499" s="28" t="s">
        <v>79</v>
      </c>
      <c r="E1499" s="72">
        <v>45150</v>
      </c>
      <c r="G1499" s="155"/>
    </row>
    <row r="1500" spans="1:7" ht="15" customHeight="1" x14ac:dyDescent="0.2">
      <c r="A1500" s="70">
        <v>32133006</v>
      </c>
      <c r="B1500" s="165">
        <v>50000001102</v>
      </c>
      <c r="C1500" s="165">
        <v>3299</v>
      </c>
      <c r="D1500" s="78" t="s">
        <v>78</v>
      </c>
      <c r="E1500" s="72">
        <v>43800</v>
      </c>
      <c r="G1500" s="155"/>
    </row>
    <row r="1501" spans="1:7" ht="15" customHeight="1" x14ac:dyDescent="0.2">
      <c r="A1501" s="70">
        <v>32133006</v>
      </c>
      <c r="B1501" s="165">
        <v>50000001103</v>
      </c>
      <c r="C1501" s="165">
        <v>3299</v>
      </c>
      <c r="D1501" s="78" t="s">
        <v>78</v>
      </c>
      <c r="E1501" s="72">
        <v>17850</v>
      </c>
      <c r="G1501" s="155"/>
    </row>
    <row r="1502" spans="1:7" ht="15" customHeight="1" x14ac:dyDescent="0.2">
      <c r="A1502" s="70">
        <v>32133006</v>
      </c>
      <c r="B1502" s="165">
        <v>50000001104</v>
      </c>
      <c r="C1502" s="165">
        <v>3299</v>
      </c>
      <c r="D1502" s="78" t="s">
        <v>78</v>
      </c>
      <c r="E1502" s="72">
        <v>73950</v>
      </c>
      <c r="G1502" s="155"/>
    </row>
    <row r="1503" spans="1:7" ht="15" customHeight="1" x14ac:dyDescent="0.2">
      <c r="A1503" s="70">
        <v>32133006</v>
      </c>
      <c r="B1503" s="165">
        <v>50000001106</v>
      </c>
      <c r="C1503" s="165">
        <v>3299</v>
      </c>
      <c r="D1503" s="78" t="s">
        <v>78</v>
      </c>
      <c r="E1503" s="72">
        <v>92700</v>
      </c>
      <c r="G1503" s="155"/>
    </row>
    <row r="1504" spans="1:7" ht="15" customHeight="1" x14ac:dyDescent="0.2">
      <c r="A1504" s="70">
        <v>32133006</v>
      </c>
      <c r="B1504" s="165">
        <v>50000001120</v>
      </c>
      <c r="C1504" s="165">
        <v>3299</v>
      </c>
      <c r="D1504" s="78" t="s">
        <v>78</v>
      </c>
      <c r="E1504" s="72">
        <v>18000</v>
      </c>
      <c r="G1504" s="155"/>
    </row>
    <row r="1505" spans="1:7" ht="15" customHeight="1" x14ac:dyDescent="0.2">
      <c r="A1505" s="70">
        <v>32133006</v>
      </c>
      <c r="B1505" s="165">
        <v>50000001120</v>
      </c>
      <c r="C1505" s="165">
        <v>3299</v>
      </c>
      <c r="D1505" s="78" t="s">
        <v>78</v>
      </c>
      <c r="E1505" s="72">
        <v>270300</v>
      </c>
      <c r="G1505" s="155"/>
    </row>
    <row r="1506" spans="1:7" ht="15" customHeight="1" x14ac:dyDescent="0.2">
      <c r="A1506" s="70">
        <v>32133006</v>
      </c>
      <c r="B1506" s="165">
        <v>50000001130</v>
      </c>
      <c r="C1506" s="165">
        <v>3299</v>
      </c>
      <c r="D1506" s="78" t="s">
        <v>78</v>
      </c>
      <c r="E1506" s="72">
        <v>12750</v>
      </c>
      <c r="G1506" s="155"/>
    </row>
    <row r="1507" spans="1:7" ht="15" customHeight="1" x14ac:dyDescent="0.2">
      <c r="A1507" s="70">
        <v>32133006</v>
      </c>
      <c r="B1507" s="165">
        <v>50000001131</v>
      </c>
      <c r="C1507" s="165">
        <v>3299</v>
      </c>
      <c r="D1507" s="78" t="s">
        <v>78</v>
      </c>
      <c r="E1507" s="72">
        <v>20100</v>
      </c>
      <c r="G1507" s="155"/>
    </row>
    <row r="1508" spans="1:7" ht="15" customHeight="1" x14ac:dyDescent="0.2">
      <c r="A1508" s="70">
        <v>32133006</v>
      </c>
      <c r="B1508" s="165">
        <v>50000001133</v>
      </c>
      <c r="C1508" s="165">
        <v>3299</v>
      </c>
      <c r="D1508" s="78" t="s">
        <v>78</v>
      </c>
      <c r="E1508" s="72">
        <v>81900</v>
      </c>
      <c r="G1508" s="155"/>
    </row>
    <row r="1509" spans="1:7" ht="15" customHeight="1" x14ac:dyDescent="0.2">
      <c r="A1509" s="70">
        <v>32133006</v>
      </c>
      <c r="B1509" s="165">
        <v>50000001135</v>
      </c>
      <c r="C1509" s="165">
        <v>3299</v>
      </c>
      <c r="D1509" s="78" t="s">
        <v>78</v>
      </c>
      <c r="E1509" s="72">
        <v>98250</v>
      </c>
      <c r="G1509" s="155"/>
    </row>
    <row r="1510" spans="1:7" ht="15" customHeight="1" x14ac:dyDescent="0.2">
      <c r="A1510" s="70">
        <v>32133006</v>
      </c>
      <c r="B1510" s="165">
        <v>50000001153</v>
      </c>
      <c r="C1510" s="165">
        <v>3299</v>
      </c>
      <c r="D1510" s="78" t="s">
        <v>78</v>
      </c>
      <c r="E1510" s="72">
        <v>155700</v>
      </c>
      <c r="G1510" s="155"/>
    </row>
    <row r="1511" spans="1:7" ht="15" customHeight="1" x14ac:dyDescent="0.2">
      <c r="A1511" s="70">
        <v>32133006</v>
      </c>
      <c r="B1511" s="165">
        <v>50000001160</v>
      </c>
      <c r="C1511" s="165">
        <v>3299</v>
      </c>
      <c r="D1511" s="78" t="s">
        <v>78</v>
      </c>
      <c r="E1511" s="72">
        <v>33300</v>
      </c>
      <c r="G1511" s="155"/>
    </row>
    <row r="1512" spans="1:7" ht="15" customHeight="1" x14ac:dyDescent="0.2">
      <c r="A1512" s="70">
        <v>32133006</v>
      </c>
      <c r="B1512" s="165">
        <v>50000001173</v>
      </c>
      <c r="C1512" s="165">
        <v>3299</v>
      </c>
      <c r="D1512" s="78" t="s">
        <v>78</v>
      </c>
      <c r="E1512" s="72">
        <v>198300</v>
      </c>
      <c r="G1512" s="155"/>
    </row>
    <row r="1513" spans="1:7" ht="15" customHeight="1" x14ac:dyDescent="0.2">
      <c r="A1513" s="70">
        <v>32133006</v>
      </c>
      <c r="B1513" s="165">
        <v>50000001173</v>
      </c>
      <c r="C1513" s="165">
        <v>3299</v>
      </c>
      <c r="D1513" s="78" t="s">
        <v>78</v>
      </c>
      <c r="E1513" s="72">
        <v>100500</v>
      </c>
      <c r="G1513" s="155"/>
    </row>
    <row r="1514" spans="1:7" ht="15" customHeight="1" x14ac:dyDescent="0.2">
      <c r="A1514" s="70">
        <v>32133006</v>
      </c>
      <c r="B1514" s="165">
        <v>50000001204</v>
      </c>
      <c r="C1514" s="165">
        <v>3299</v>
      </c>
      <c r="D1514" s="78" t="s">
        <v>78</v>
      </c>
      <c r="E1514" s="72">
        <v>191550</v>
      </c>
      <c r="G1514" s="155"/>
    </row>
    <row r="1515" spans="1:7" ht="15" customHeight="1" x14ac:dyDescent="0.2">
      <c r="A1515" s="70">
        <v>32133006</v>
      </c>
      <c r="B1515" s="165">
        <v>50000001204</v>
      </c>
      <c r="C1515" s="165">
        <v>3299</v>
      </c>
      <c r="D1515" s="78" t="s">
        <v>78</v>
      </c>
      <c r="E1515" s="72">
        <v>16350</v>
      </c>
      <c r="G1515" s="155"/>
    </row>
    <row r="1516" spans="1:7" ht="15" customHeight="1" x14ac:dyDescent="0.2">
      <c r="A1516" s="70">
        <v>32133006</v>
      </c>
      <c r="B1516" s="165">
        <v>50000000000</v>
      </c>
      <c r="C1516" s="165">
        <v>3299</v>
      </c>
      <c r="D1516" s="85" t="s">
        <v>33</v>
      </c>
      <c r="E1516" s="72">
        <v>262111.70999999996</v>
      </c>
      <c r="G1516" s="155"/>
    </row>
    <row r="1517" spans="1:7" ht="15" customHeight="1" x14ac:dyDescent="0.2">
      <c r="A1517" s="70">
        <v>32533006</v>
      </c>
      <c r="B1517" s="165">
        <v>50000000000</v>
      </c>
      <c r="C1517" s="165">
        <v>3299</v>
      </c>
      <c r="D1517" s="76" t="s">
        <v>75</v>
      </c>
      <c r="E1517" s="72">
        <v>1294550</v>
      </c>
      <c r="G1517" s="155"/>
    </row>
    <row r="1518" spans="1:7" ht="15" customHeight="1" x14ac:dyDescent="0.2">
      <c r="A1518" s="70">
        <v>32533006</v>
      </c>
      <c r="B1518" s="165">
        <v>50000001539</v>
      </c>
      <c r="C1518" s="165">
        <v>3299</v>
      </c>
      <c r="D1518" s="76" t="s">
        <v>75</v>
      </c>
      <c r="E1518" s="72">
        <v>539750</v>
      </c>
      <c r="G1518" s="155"/>
    </row>
    <row r="1519" spans="1:7" ht="15" customHeight="1" x14ac:dyDescent="0.2">
      <c r="A1519" s="70">
        <v>32533006</v>
      </c>
      <c r="B1519" s="165">
        <v>50000001540</v>
      </c>
      <c r="C1519" s="165">
        <v>3299</v>
      </c>
      <c r="D1519" s="76" t="s">
        <v>75</v>
      </c>
      <c r="E1519" s="72">
        <v>589050</v>
      </c>
      <c r="G1519" s="155"/>
    </row>
    <row r="1520" spans="1:7" ht="15" customHeight="1" x14ac:dyDescent="0.2">
      <c r="A1520" s="70">
        <v>32533006</v>
      </c>
      <c r="B1520" s="165">
        <v>50000001554</v>
      </c>
      <c r="C1520" s="165">
        <v>3299</v>
      </c>
      <c r="D1520" s="76" t="s">
        <v>75</v>
      </c>
      <c r="E1520" s="72">
        <v>610300</v>
      </c>
      <c r="G1520" s="155"/>
    </row>
    <row r="1521" spans="1:7" ht="15" customHeight="1" x14ac:dyDescent="0.2">
      <c r="A1521" s="70">
        <v>32533006</v>
      </c>
      <c r="B1521" s="165">
        <v>50000000000</v>
      </c>
      <c r="C1521" s="165">
        <v>3299</v>
      </c>
      <c r="D1521" s="76" t="s">
        <v>75</v>
      </c>
      <c r="E1521" s="72">
        <v>716550</v>
      </c>
      <c r="G1521" s="155"/>
    </row>
    <row r="1522" spans="1:7" ht="15" customHeight="1" x14ac:dyDescent="0.2">
      <c r="A1522" s="70">
        <v>32533006</v>
      </c>
      <c r="B1522" s="165">
        <v>50000000000</v>
      </c>
      <c r="C1522" s="165">
        <v>3299</v>
      </c>
      <c r="D1522" s="28" t="s">
        <v>76</v>
      </c>
      <c r="E1522" s="72">
        <v>1351500</v>
      </c>
      <c r="G1522" s="155"/>
    </row>
    <row r="1523" spans="1:7" ht="15" customHeight="1" x14ac:dyDescent="0.2">
      <c r="A1523" s="70">
        <v>32533006</v>
      </c>
      <c r="B1523" s="165">
        <v>50000003000</v>
      </c>
      <c r="C1523" s="165">
        <v>3299</v>
      </c>
      <c r="D1523" s="76" t="s">
        <v>152</v>
      </c>
      <c r="E1523" s="72">
        <v>487050</v>
      </c>
      <c r="G1523" s="155"/>
    </row>
    <row r="1524" spans="1:7" ht="15" customHeight="1" x14ac:dyDescent="0.2">
      <c r="A1524" s="70">
        <v>32533006</v>
      </c>
      <c r="B1524" s="165">
        <v>50000008106</v>
      </c>
      <c r="C1524" s="165">
        <v>3299</v>
      </c>
      <c r="D1524" s="133" t="s">
        <v>125</v>
      </c>
      <c r="E1524" s="72">
        <v>288150</v>
      </c>
      <c r="G1524" s="155"/>
    </row>
    <row r="1525" spans="1:7" ht="15" customHeight="1" x14ac:dyDescent="0.2">
      <c r="A1525" s="70">
        <v>32533006</v>
      </c>
      <c r="B1525" s="165">
        <v>50000008210</v>
      </c>
      <c r="C1525" s="165">
        <v>3299</v>
      </c>
      <c r="D1525" s="133" t="s">
        <v>125</v>
      </c>
      <c r="E1525" s="72">
        <v>261800</v>
      </c>
      <c r="G1525" s="155"/>
    </row>
    <row r="1526" spans="1:7" ht="15" customHeight="1" x14ac:dyDescent="0.2">
      <c r="A1526" s="70">
        <v>32533006</v>
      </c>
      <c r="B1526" s="165">
        <v>50000008302</v>
      </c>
      <c r="C1526" s="165">
        <v>3299</v>
      </c>
      <c r="D1526" s="133" t="s">
        <v>125</v>
      </c>
      <c r="E1526" s="72">
        <v>125800</v>
      </c>
      <c r="G1526" s="155"/>
    </row>
    <row r="1527" spans="1:7" ht="15" customHeight="1" x14ac:dyDescent="0.2">
      <c r="A1527" s="70">
        <v>32533006</v>
      </c>
      <c r="B1527" s="165">
        <v>50000008357</v>
      </c>
      <c r="C1527" s="165">
        <v>3299</v>
      </c>
      <c r="D1527" s="133" t="s">
        <v>125</v>
      </c>
      <c r="E1527" s="72">
        <v>1476450</v>
      </c>
      <c r="G1527" s="155"/>
    </row>
    <row r="1528" spans="1:7" ht="15" customHeight="1" x14ac:dyDescent="0.2">
      <c r="A1528" s="70">
        <v>32533006</v>
      </c>
      <c r="B1528" s="165">
        <v>50000008386</v>
      </c>
      <c r="C1528" s="165">
        <v>3299</v>
      </c>
      <c r="D1528" s="133" t="s">
        <v>125</v>
      </c>
      <c r="E1528" s="72">
        <v>383350</v>
      </c>
      <c r="G1528" s="155"/>
    </row>
    <row r="1529" spans="1:7" ht="15" customHeight="1" x14ac:dyDescent="0.2">
      <c r="A1529" s="70">
        <v>32533006</v>
      </c>
      <c r="B1529" s="165">
        <v>50000008446</v>
      </c>
      <c r="C1529" s="165">
        <v>3299</v>
      </c>
      <c r="D1529" s="133" t="s">
        <v>125</v>
      </c>
      <c r="E1529" s="72">
        <v>374000</v>
      </c>
      <c r="G1529" s="155"/>
    </row>
    <row r="1530" spans="1:7" ht="15" customHeight="1" x14ac:dyDescent="0.2">
      <c r="A1530" s="70">
        <v>32533006</v>
      </c>
      <c r="B1530" s="165">
        <v>50000008480</v>
      </c>
      <c r="C1530" s="165">
        <v>3299</v>
      </c>
      <c r="D1530" s="133" t="s">
        <v>125</v>
      </c>
      <c r="E1530" s="72">
        <v>86700</v>
      </c>
      <c r="G1530" s="155"/>
    </row>
    <row r="1531" spans="1:7" ht="15" customHeight="1" x14ac:dyDescent="0.2">
      <c r="A1531" s="70">
        <v>32533006</v>
      </c>
      <c r="B1531" s="165">
        <v>50000008278</v>
      </c>
      <c r="C1531" s="165">
        <v>3299</v>
      </c>
      <c r="D1531" s="28" t="s">
        <v>303</v>
      </c>
      <c r="E1531" s="72">
        <v>808350</v>
      </c>
      <c r="G1531" s="155"/>
    </row>
    <row r="1532" spans="1:7" ht="15" customHeight="1" x14ac:dyDescent="0.2">
      <c r="A1532" s="70">
        <v>32533006</v>
      </c>
      <c r="B1532" s="165">
        <v>50000008278</v>
      </c>
      <c r="C1532" s="165">
        <v>3299</v>
      </c>
      <c r="D1532" s="28" t="s">
        <v>303</v>
      </c>
      <c r="E1532" s="72">
        <v>77350</v>
      </c>
      <c r="G1532" s="155"/>
    </row>
    <row r="1533" spans="1:7" ht="15" customHeight="1" x14ac:dyDescent="0.2">
      <c r="A1533" s="70">
        <v>32533006</v>
      </c>
      <c r="B1533" s="165">
        <v>50000000000</v>
      </c>
      <c r="C1533" s="165">
        <v>3299</v>
      </c>
      <c r="D1533" s="28" t="s">
        <v>79</v>
      </c>
      <c r="E1533" s="72">
        <v>735250</v>
      </c>
      <c r="G1533" s="155"/>
    </row>
    <row r="1534" spans="1:7" ht="15" customHeight="1" x14ac:dyDescent="0.2">
      <c r="A1534" s="70">
        <v>32533006</v>
      </c>
      <c r="B1534" s="165">
        <v>50000000000</v>
      </c>
      <c r="C1534" s="165">
        <v>3299</v>
      </c>
      <c r="D1534" s="28" t="s">
        <v>79</v>
      </c>
      <c r="E1534" s="72">
        <v>255850</v>
      </c>
      <c r="G1534" s="155"/>
    </row>
    <row r="1535" spans="1:7" ht="15" customHeight="1" x14ac:dyDescent="0.2">
      <c r="A1535" s="70">
        <v>32533006</v>
      </c>
      <c r="B1535" s="165">
        <v>50000001102</v>
      </c>
      <c r="C1535" s="165">
        <v>3299</v>
      </c>
      <c r="D1535" s="78" t="s">
        <v>78</v>
      </c>
      <c r="E1535" s="72">
        <v>248200</v>
      </c>
      <c r="G1535" s="155"/>
    </row>
    <row r="1536" spans="1:7" ht="15" customHeight="1" x14ac:dyDescent="0.2">
      <c r="A1536" s="70">
        <v>32533006</v>
      </c>
      <c r="B1536" s="165">
        <v>50000001103</v>
      </c>
      <c r="C1536" s="165">
        <v>3299</v>
      </c>
      <c r="D1536" s="78" t="s">
        <v>78</v>
      </c>
      <c r="E1536" s="72">
        <v>101150</v>
      </c>
      <c r="G1536" s="155"/>
    </row>
    <row r="1537" spans="1:7" ht="15" customHeight="1" x14ac:dyDescent="0.2">
      <c r="A1537" s="70">
        <v>32533006</v>
      </c>
      <c r="B1537" s="165">
        <v>50000001104</v>
      </c>
      <c r="C1537" s="165">
        <v>3299</v>
      </c>
      <c r="D1537" s="78" t="s">
        <v>78</v>
      </c>
      <c r="E1537" s="72">
        <v>419050</v>
      </c>
      <c r="G1537" s="155"/>
    </row>
    <row r="1538" spans="1:7" ht="15" customHeight="1" x14ac:dyDescent="0.2">
      <c r="A1538" s="70">
        <v>32533006</v>
      </c>
      <c r="B1538" s="165">
        <v>50000001106</v>
      </c>
      <c r="C1538" s="165">
        <v>3299</v>
      </c>
      <c r="D1538" s="78" t="s">
        <v>78</v>
      </c>
      <c r="E1538" s="72">
        <v>525300</v>
      </c>
      <c r="G1538" s="155"/>
    </row>
    <row r="1539" spans="1:7" ht="15" customHeight="1" x14ac:dyDescent="0.2">
      <c r="A1539" s="70">
        <v>32533006</v>
      </c>
      <c r="B1539" s="165">
        <v>50000001120</v>
      </c>
      <c r="C1539" s="165">
        <v>3299</v>
      </c>
      <c r="D1539" s="78" t="s">
        <v>78</v>
      </c>
      <c r="E1539" s="72">
        <v>102000</v>
      </c>
      <c r="G1539" s="155"/>
    </row>
    <row r="1540" spans="1:7" ht="15" customHeight="1" x14ac:dyDescent="0.2">
      <c r="A1540" s="70">
        <v>32533006</v>
      </c>
      <c r="B1540" s="165">
        <v>50000001120</v>
      </c>
      <c r="C1540" s="165">
        <v>3299</v>
      </c>
      <c r="D1540" s="78" t="s">
        <v>78</v>
      </c>
      <c r="E1540" s="72">
        <v>1531700</v>
      </c>
      <c r="G1540" s="155"/>
    </row>
    <row r="1541" spans="1:7" ht="15" customHeight="1" x14ac:dyDescent="0.2">
      <c r="A1541" s="70">
        <v>32533006</v>
      </c>
      <c r="B1541" s="165">
        <v>50000001130</v>
      </c>
      <c r="C1541" s="165">
        <v>3299</v>
      </c>
      <c r="D1541" s="78" t="s">
        <v>78</v>
      </c>
      <c r="E1541" s="72">
        <v>72250</v>
      </c>
      <c r="G1541" s="155"/>
    </row>
    <row r="1542" spans="1:7" ht="15" customHeight="1" x14ac:dyDescent="0.2">
      <c r="A1542" s="70">
        <v>32533006</v>
      </c>
      <c r="B1542" s="165">
        <v>50000001131</v>
      </c>
      <c r="C1542" s="165">
        <v>3299</v>
      </c>
      <c r="D1542" s="78" t="s">
        <v>78</v>
      </c>
      <c r="E1542" s="72">
        <v>113900</v>
      </c>
      <c r="G1542" s="155"/>
    </row>
    <row r="1543" spans="1:7" ht="15" customHeight="1" x14ac:dyDescent="0.2">
      <c r="A1543" s="70">
        <v>32533006</v>
      </c>
      <c r="B1543" s="165">
        <v>50000001133</v>
      </c>
      <c r="C1543" s="165">
        <v>3299</v>
      </c>
      <c r="D1543" s="78" t="s">
        <v>78</v>
      </c>
      <c r="E1543" s="72">
        <v>464100</v>
      </c>
      <c r="G1543" s="155"/>
    </row>
    <row r="1544" spans="1:7" ht="15" customHeight="1" x14ac:dyDescent="0.2">
      <c r="A1544" s="70">
        <v>32533006</v>
      </c>
      <c r="B1544" s="165">
        <v>50000001135</v>
      </c>
      <c r="C1544" s="165">
        <v>3299</v>
      </c>
      <c r="D1544" s="78" t="s">
        <v>78</v>
      </c>
      <c r="E1544" s="72">
        <v>556750</v>
      </c>
      <c r="G1544" s="155"/>
    </row>
    <row r="1545" spans="1:7" ht="15" customHeight="1" x14ac:dyDescent="0.2">
      <c r="A1545" s="70">
        <v>32533006</v>
      </c>
      <c r="B1545" s="165">
        <v>50000001153</v>
      </c>
      <c r="C1545" s="165">
        <v>3299</v>
      </c>
      <c r="D1545" s="78" t="s">
        <v>78</v>
      </c>
      <c r="E1545" s="72">
        <v>882300</v>
      </c>
      <c r="G1545" s="155"/>
    </row>
    <row r="1546" spans="1:7" ht="15" customHeight="1" x14ac:dyDescent="0.2">
      <c r="A1546" s="70">
        <v>32533006</v>
      </c>
      <c r="B1546" s="165">
        <v>50000001160</v>
      </c>
      <c r="C1546" s="165">
        <v>3299</v>
      </c>
      <c r="D1546" s="78" t="s">
        <v>78</v>
      </c>
      <c r="E1546" s="72">
        <v>188700</v>
      </c>
      <c r="G1546" s="155"/>
    </row>
    <row r="1547" spans="1:7" ht="15" customHeight="1" x14ac:dyDescent="0.2">
      <c r="A1547" s="70">
        <v>32533006</v>
      </c>
      <c r="B1547" s="165">
        <v>50000001173</v>
      </c>
      <c r="C1547" s="165">
        <v>3299</v>
      </c>
      <c r="D1547" s="78" t="s">
        <v>78</v>
      </c>
      <c r="E1547" s="72">
        <v>1123700</v>
      </c>
      <c r="G1547" s="155"/>
    </row>
    <row r="1548" spans="1:7" ht="15" customHeight="1" x14ac:dyDescent="0.2">
      <c r="A1548" s="70">
        <v>32533006</v>
      </c>
      <c r="B1548" s="165">
        <v>50000001173</v>
      </c>
      <c r="C1548" s="165">
        <v>3299</v>
      </c>
      <c r="D1548" s="78" t="s">
        <v>78</v>
      </c>
      <c r="E1548" s="72">
        <v>569500</v>
      </c>
      <c r="G1548" s="155"/>
    </row>
    <row r="1549" spans="1:7" ht="15" customHeight="1" x14ac:dyDescent="0.2">
      <c r="A1549" s="70">
        <v>32533006</v>
      </c>
      <c r="B1549" s="165">
        <v>50000001204</v>
      </c>
      <c r="C1549" s="165">
        <v>3299</v>
      </c>
      <c r="D1549" s="78" t="s">
        <v>78</v>
      </c>
      <c r="E1549" s="72">
        <v>1085450</v>
      </c>
    </row>
    <row r="1550" spans="1:7" ht="15" customHeight="1" x14ac:dyDescent="0.2">
      <c r="A1550" s="70">
        <v>32533006</v>
      </c>
      <c r="B1550" s="165">
        <v>50000001204</v>
      </c>
      <c r="C1550" s="165">
        <v>3299</v>
      </c>
      <c r="D1550" s="78" t="s">
        <v>78</v>
      </c>
      <c r="E1550" s="72">
        <v>92650</v>
      </c>
    </row>
    <row r="1551" spans="1:7" ht="15" customHeight="1" x14ac:dyDescent="0.2">
      <c r="A1551" s="70">
        <v>32533006</v>
      </c>
      <c r="B1551" s="165">
        <v>50000000000</v>
      </c>
      <c r="C1551" s="165">
        <v>3299</v>
      </c>
      <c r="D1551" s="85" t="s">
        <v>33</v>
      </c>
      <c r="E1551" s="72">
        <v>1485298.8000000007</v>
      </c>
    </row>
    <row r="1552" spans="1:7" ht="15" customHeight="1" x14ac:dyDescent="0.2">
      <c r="A1552" s="55"/>
      <c r="B1552" s="37"/>
      <c r="C1552" s="18" t="s">
        <v>13</v>
      </c>
      <c r="D1552" s="19"/>
      <c r="E1552" s="20">
        <f>SUM(E1482:E1551)</f>
        <v>23557410.510000002</v>
      </c>
    </row>
    <row r="1553" spans="1:7" ht="15" customHeight="1" x14ac:dyDescent="0.2"/>
    <row r="1554" spans="1:7" ht="15" customHeight="1" x14ac:dyDescent="0.2"/>
    <row r="1555" spans="1:7" ht="15" customHeight="1" x14ac:dyDescent="0.2"/>
    <row r="1556" spans="1:7" ht="15" customHeight="1" x14ac:dyDescent="0.2"/>
    <row r="1557" spans="1:7" ht="15" customHeight="1" x14ac:dyDescent="0.2"/>
    <row r="1558" spans="1:7" ht="15" customHeight="1" x14ac:dyDescent="0.2"/>
    <row r="1559" spans="1:7" ht="15" customHeight="1" x14ac:dyDescent="0.2"/>
    <row r="1560" spans="1:7" ht="15" customHeight="1" x14ac:dyDescent="0.2"/>
    <row r="1561" spans="1:7" ht="15" customHeight="1" x14ac:dyDescent="0.2"/>
    <row r="1562" spans="1:7" ht="15" customHeight="1" x14ac:dyDescent="0.2"/>
    <row r="1563" spans="1:7" ht="15" customHeight="1" x14ac:dyDescent="0.25">
      <c r="A1563" s="1" t="s">
        <v>321</v>
      </c>
    </row>
    <row r="1564" spans="1:7" ht="15" customHeight="1" x14ac:dyDescent="0.2">
      <c r="A1564" s="257" t="s">
        <v>1</v>
      </c>
      <c r="B1564" s="257"/>
      <c r="C1564" s="257"/>
      <c r="D1564" s="257"/>
      <c r="E1564" s="257"/>
    </row>
    <row r="1565" spans="1:7" ht="15" customHeight="1" x14ac:dyDescent="0.2">
      <c r="A1565" s="257" t="s">
        <v>81</v>
      </c>
      <c r="B1565" s="257"/>
      <c r="C1565" s="257"/>
      <c r="D1565" s="257"/>
      <c r="E1565" s="257"/>
      <c r="G1565" s="155"/>
    </row>
    <row r="1566" spans="1:7" ht="15" customHeight="1" x14ac:dyDescent="0.2">
      <c r="A1566" s="254" t="s">
        <v>322</v>
      </c>
      <c r="B1566" s="254"/>
      <c r="C1566" s="254"/>
      <c r="D1566" s="254"/>
      <c r="E1566" s="254"/>
      <c r="G1566" s="155"/>
    </row>
    <row r="1567" spans="1:7" ht="15" customHeight="1" x14ac:dyDescent="0.2">
      <c r="A1567" s="254"/>
      <c r="B1567" s="254"/>
      <c r="C1567" s="254"/>
      <c r="D1567" s="254"/>
      <c r="E1567" s="254"/>
      <c r="G1567" s="155"/>
    </row>
    <row r="1568" spans="1:7" ht="15" customHeight="1" x14ac:dyDescent="0.2">
      <c r="A1568" s="254"/>
      <c r="B1568" s="254"/>
      <c r="C1568" s="254"/>
      <c r="D1568" s="254"/>
      <c r="E1568" s="254"/>
      <c r="G1568" s="155"/>
    </row>
    <row r="1569" spans="1:7" ht="15" customHeight="1" x14ac:dyDescent="0.2">
      <c r="A1569" s="254"/>
      <c r="B1569" s="254"/>
      <c r="C1569" s="254"/>
      <c r="D1569" s="254"/>
      <c r="E1569" s="254"/>
      <c r="G1569" s="155"/>
    </row>
    <row r="1570" spans="1:7" ht="15" customHeight="1" x14ac:dyDescent="0.2">
      <c r="A1570" s="254"/>
      <c r="B1570" s="254"/>
      <c r="C1570" s="254"/>
      <c r="D1570" s="254"/>
      <c r="E1570" s="254"/>
      <c r="G1570" s="155"/>
    </row>
    <row r="1571" spans="1:7" ht="15" customHeight="1" x14ac:dyDescent="0.2">
      <c r="A1571" s="254"/>
      <c r="B1571" s="254"/>
      <c r="C1571" s="254"/>
      <c r="D1571" s="254"/>
      <c r="E1571" s="254"/>
      <c r="G1571" s="155"/>
    </row>
    <row r="1572" spans="1:7" ht="15" customHeight="1" x14ac:dyDescent="0.2">
      <c r="A1572" s="33"/>
      <c r="B1572" s="33"/>
      <c r="C1572" s="33"/>
      <c r="D1572" s="33"/>
      <c r="E1572" s="33"/>
      <c r="G1572" s="155"/>
    </row>
    <row r="1573" spans="1:7" ht="15" customHeight="1" x14ac:dyDescent="0.25">
      <c r="A1573" s="34" t="s">
        <v>4</v>
      </c>
      <c r="B1573" s="35"/>
      <c r="C1573" s="35"/>
      <c r="D1573" s="35"/>
      <c r="E1573" s="35"/>
      <c r="G1573" s="155"/>
    </row>
    <row r="1574" spans="1:7" ht="15" customHeight="1" x14ac:dyDescent="0.2">
      <c r="A1574" s="61" t="s">
        <v>323</v>
      </c>
      <c r="B1574" s="5"/>
      <c r="C1574" s="5"/>
      <c r="D1574" s="5"/>
      <c r="E1574" s="7" t="s">
        <v>324</v>
      </c>
      <c r="G1574" s="155"/>
    </row>
    <row r="1575" spans="1:7" ht="15" customHeight="1" x14ac:dyDescent="0.25">
      <c r="A1575" s="21"/>
      <c r="B1575" s="4"/>
      <c r="C1575" s="5"/>
      <c r="D1575" s="5"/>
      <c r="E1575" s="8"/>
      <c r="G1575" s="155"/>
    </row>
    <row r="1576" spans="1:7" ht="15" customHeight="1" x14ac:dyDescent="0.2">
      <c r="A1576" s="9" t="s">
        <v>7</v>
      </c>
      <c r="B1576" s="9" t="s">
        <v>8</v>
      </c>
      <c r="C1576" s="9" t="s">
        <v>9</v>
      </c>
      <c r="D1576" s="10" t="s">
        <v>10</v>
      </c>
      <c r="E1576" s="11" t="s">
        <v>11</v>
      </c>
      <c r="G1576" s="155"/>
    </row>
    <row r="1577" spans="1:7" ht="15" customHeight="1" x14ac:dyDescent="0.2">
      <c r="A1577" s="98">
        <v>38587005</v>
      </c>
      <c r="B1577" s="38">
        <v>90000100095</v>
      </c>
      <c r="C1577" s="39"/>
      <c r="D1577" s="76" t="s">
        <v>325</v>
      </c>
      <c r="E1577" s="41">
        <v>925852.12</v>
      </c>
      <c r="G1577" s="155"/>
    </row>
    <row r="1578" spans="1:7" ht="15" customHeight="1" x14ac:dyDescent="0.2">
      <c r="A1578" s="42"/>
      <c r="B1578" s="38"/>
      <c r="C1578" s="18" t="s">
        <v>13</v>
      </c>
      <c r="D1578" s="19"/>
      <c r="E1578" s="20">
        <f>SUM(E1577)</f>
        <v>925852.12</v>
      </c>
      <c r="G1578" s="155"/>
    </row>
    <row r="1579" spans="1:7" ht="15" customHeight="1" x14ac:dyDescent="0.25">
      <c r="A1579" s="43"/>
      <c r="B1579" s="44"/>
      <c r="C1579" s="44"/>
      <c r="D1579" s="44"/>
      <c r="E1579" s="44"/>
      <c r="G1579" s="155"/>
    </row>
    <row r="1580" spans="1:7" ht="15" customHeight="1" x14ac:dyDescent="0.25">
      <c r="A1580" s="34" t="s">
        <v>14</v>
      </c>
      <c r="B1580" s="35"/>
      <c r="C1580" s="35"/>
      <c r="G1580" s="155"/>
    </row>
    <row r="1581" spans="1:7" ht="15" customHeight="1" x14ac:dyDescent="0.2">
      <c r="A1581" s="6" t="s">
        <v>5</v>
      </c>
      <c r="B1581" s="5"/>
      <c r="C1581" s="5"/>
      <c r="D1581" s="5"/>
      <c r="E1581" s="7" t="s">
        <v>6</v>
      </c>
      <c r="G1581" s="155"/>
    </row>
    <row r="1582" spans="1:7" ht="15" customHeight="1" x14ac:dyDescent="0.2">
      <c r="A1582" s="45"/>
      <c r="B1582" s="46"/>
      <c r="C1582" s="35"/>
      <c r="D1582" s="44"/>
      <c r="E1582" s="47"/>
      <c r="G1582" s="155"/>
    </row>
    <row r="1583" spans="1:7" ht="15" customHeight="1" x14ac:dyDescent="0.2">
      <c r="A1583" s="80"/>
      <c r="B1583" s="80"/>
      <c r="C1583" s="24" t="s">
        <v>9</v>
      </c>
      <c r="D1583" s="48" t="s">
        <v>10</v>
      </c>
      <c r="E1583" s="11" t="s">
        <v>11</v>
      </c>
      <c r="G1583" s="155"/>
    </row>
    <row r="1584" spans="1:7" ht="15" customHeight="1" x14ac:dyDescent="0.2">
      <c r="A1584" s="89"/>
      <c r="B1584" s="84"/>
      <c r="C1584" s="27">
        <v>6172</v>
      </c>
      <c r="D1584" s="85" t="s">
        <v>33</v>
      </c>
      <c r="E1584" s="41">
        <v>925852.12</v>
      </c>
      <c r="G1584" s="155"/>
    </row>
    <row r="1585" spans="1:7" ht="15" customHeight="1" x14ac:dyDescent="0.2">
      <c r="A1585" s="105"/>
      <c r="B1585" s="35"/>
      <c r="C1585" s="52" t="s">
        <v>13</v>
      </c>
      <c r="D1585" s="53"/>
      <c r="E1585" s="54">
        <f>SUM(E1584)</f>
        <v>925852.12</v>
      </c>
      <c r="G1585" s="155"/>
    </row>
    <row r="1586" spans="1:7" ht="15" customHeight="1" x14ac:dyDescent="0.2">
      <c r="G1586" s="155"/>
    </row>
    <row r="1587" spans="1:7" ht="15" customHeight="1" x14ac:dyDescent="0.2">
      <c r="G1587" s="155"/>
    </row>
    <row r="1588" spans="1:7" ht="15" customHeight="1" x14ac:dyDescent="0.25">
      <c r="A1588" s="1" t="s">
        <v>326</v>
      </c>
      <c r="G1588" s="155"/>
    </row>
    <row r="1589" spans="1:7" ht="15" customHeight="1" x14ac:dyDescent="0.2">
      <c r="A1589" s="255" t="s">
        <v>161</v>
      </c>
      <c r="B1589" s="255"/>
      <c r="C1589" s="255"/>
      <c r="D1589" s="255"/>
      <c r="E1589" s="255"/>
      <c r="G1589" s="155"/>
    </row>
    <row r="1590" spans="1:7" ht="15" customHeight="1" x14ac:dyDescent="0.2">
      <c r="A1590" s="255"/>
      <c r="B1590" s="255"/>
      <c r="C1590" s="255"/>
      <c r="D1590" s="255"/>
      <c r="E1590" s="255"/>
      <c r="G1590" s="155"/>
    </row>
    <row r="1591" spans="1:7" ht="15" customHeight="1" x14ac:dyDescent="0.2">
      <c r="A1591" s="256" t="s">
        <v>327</v>
      </c>
      <c r="B1591" s="256"/>
      <c r="C1591" s="256"/>
      <c r="D1591" s="256"/>
      <c r="E1591" s="256"/>
      <c r="G1591" s="155"/>
    </row>
    <row r="1592" spans="1:7" ht="15" customHeight="1" x14ac:dyDescent="0.2">
      <c r="A1592" s="256"/>
      <c r="B1592" s="256"/>
      <c r="C1592" s="256"/>
      <c r="D1592" s="256"/>
      <c r="E1592" s="256"/>
      <c r="G1592" s="155"/>
    </row>
    <row r="1593" spans="1:7" ht="15" customHeight="1" x14ac:dyDescent="0.2">
      <c r="A1593" s="256"/>
      <c r="B1593" s="256"/>
      <c r="C1593" s="256"/>
      <c r="D1593" s="256"/>
      <c r="E1593" s="256"/>
      <c r="G1593" s="155"/>
    </row>
    <row r="1594" spans="1:7" ht="15" customHeight="1" x14ac:dyDescent="0.2">
      <c r="A1594" s="256"/>
      <c r="B1594" s="256"/>
      <c r="C1594" s="256"/>
      <c r="D1594" s="256"/>
      <c r="E1594" s="256"/>
      <c r="G1594" s="155"/>
    </row>
    <row r="1595" spans="1:7" ht="15" customHeight="1" x14ac:dyDescent="0.2">
      <c r="A1595" s="256"/>
      <c r="B1595" s="256"/>
      <c r="C1595" s="256"/>
      <c r="D1595" s="256"/>
      <c r="E1595" s="256"/>
      <c r="G1595" s="155"/>
    </row>
    <row r="1596" spans="1:7" ht="15" customHeight="1" x14ac:dyDescent="0.2">
      <c r="A1596" s="256"/>
      <c r="B1596" s="256"/>
      <c r="C1596" s="256"/>
      <c r="D1596" s="256"/>
      <c r="E1596" s="256"/>
      <c r="G1596" s="155"/>
    </row>
    <row r="1597" spans="1:7" ht="15" customHeight="1" x14ac:dyDescent="0.2">
      <c r="A1597" s="33"/>
      <c r="B1597" s="33"/>
      <c r="C1597" s="33"/>
      <c r="D1597" s="33"/>
      <c r="E1597" s="33"/>
    </row>
    <row r="1598" spans="1:7" ht="15" customHeight="1" x14ac:dyDescent="0.25">
      <c r="A1598" s="4" t="s">
        <v>14</v>
      </c>
      <c r="B1598" s="5"/>
      <c r="C1598" s="5"/>
      <c r="D1598" s="5"/>
      <c r="E1598" s="21"/>
    </row>
    <row r="1599" spans="1:7" ht="15" customHeight="1" x14ac:dyDescent="0.2">
      <c r="A1599" s="69" t="s">
        <v>72</v>
      </c>
      <c r="B1599" s="5"/>
      <c r="C1599" s="5"/>
      <c r="D1599" s="5"/>
      <c r="E1599" s="7" t="s">
        <v>184</v>
      </c>
    </row>
    <row r="1600" spans="1:7" ht="15" customHeight="1" x14ac:dyDescent="0.2">
      <c r="A1600" s="21"/>
      <c r="B1600" s="22"/>
      <c r="C1600" s="5"/>
      <c r="E1600" s="23"/>
    </row>
    <row r="1601" spans="1:7" ht="15" customHeight="1" x14ac:dyDescent="0.2">
      <c r="A1601" s="9" t="s">
        <v>7</v>
      </c>
      <c r="B1601" s="9" t="s">
        <v>8</v>
      </c>
      <c r="C1601" s="9" t="s">
        <v>9</v>
      </c>
      <c r="D1601" s="9" t="s">
        <v>10</v>
      </c>
      <c r="E1601" s="11" t="s">
        <v>11</v>
      </c>
    </row>
    <row r="1602" spans="1:7" ht="15" customHeight="1" x14ac:dyDescent="0.2">
      <c r="A1602" s="70">
        <v>32133006</v>
      </c>
      <c r="B1602" s="71">
        <v>50000000000</v>
      </c>
      <c r="C1602" s="57">
        <v>3299</v>
      </c>
      <c r="D1602" s="56" t="s">
        <v>33</v>
      </c>
      <c r="E1602" s="94">
        <v>-1800</v>
      </c>
    </row>
    <row r="1603" spans="1:7" ht="15" customHeight="1" x14ac:dyDescent="0.2">
      <c r="A1603" s="70">
        <v>32533006</v>
      </c>
      <c r="B1603" s="71">
        <v>50000000000</v>
      </c>
      <c r="C1603" s="57">
        <v>3299</v>
      </c>
      <c r="D1603" s="56" t="s">
        <v>33</v>
      </c>
      <c r="E1603" s="94">
        <v>-10200</v>
      </c>
    </row>
    <row r="1604" spans="1:7" ht="15" customHeight="1" x14ac:dyDescent="0.2">
      <c r="A1604" s="70">
        <v>32133006</v>
      </c>
      <c r="B1604" s="71">
        <v>50000008400</v>
      </c>
      <c r="C1604" s="57">
        <v>3299</v>
      </c>
      <c r="D1604" s="133" t="s">
        <v>125</v>
      </c>
      <c r="E1604" s="94">
        <v>1800</v>
      </c>
    </row>
    <row r="1605" spans="1:7" ht="15" customHeight="1" x14ac:dyDescent="0.2">
      <c r="A1605" s="70">
        <v>32533006</v>
      </c>
      <c r="B1605" s="71">
        <v>50000008400</v>
      </c>
      <c r="C1605" s="57">
        <v>3299</v>
      </c>
      <c r="D1605" s="133" t="s">
        <v>125</v>
      </c>
      <c r="E1605" s="94">
        <v>10200</v>
      </c>
    </row>
    <row r="1606" spans="1:7" ht="15" customHeight="1" x14ac:dyDescent="0.2">
      <c r="A1606" s="13"/>
      <c r="B1606" s="42"/>
      <c r="C1606" s="18" t="s">
        <v>13</v>
      </c>
      <c r="D1606" s="58"/>
      <c r="E1606" s="20">
        <f>SUM(E1602:E1605)</f>
        <v>0</v>
      </c>
    </row>
    <row r="1607" spans="1:7" ht="15" customHeight="1" x14ac:dyDescent="0.2"/>
    <row r="1608" spans="1:7" ht="15" customHeight="1" x14ac:dyDescent="0.2"/>
    <row r="1609" spans="1:7" ht="15" customHeight="1" x14ac:dyDescent="0.2"/>
    <row r="1610" spans="1:7" ht="15" customHeight="1" x14ac:dyDescent="0.2"/>
    <row r="1611" spans="1:7" ht="15" customHeight="1" x14ac:dyDescent="0.2"/>
    <row r="1612" spans="1:7" ht="15" customHeight="1" x14ac:dyDescent="0.2"/>
    <row r="1613" spans="1:7" ht="15" customHeight="1" x14ac:dyDescent="0.2">
      <c r="G1613" s="155"/>
    </row>
    <row r="1614" spans="1:7" ht="15" customHeight="1" x14ac:dyDescent="0.2">
      <c r="G1614" s="155"/>
    </row>
    <row r="1615" spans="1:7" ht="15" customHeight="1" x14ac:dyDescent="0.25">
      <c r="A1615" s="1" t="s">
        <v>328</v>
      </c>
      <c r="G1615" s="155"/>
    </row>
    <row r="1616" spans="1:7" ht="15" customHeight="1" x14ac:dyDescent="0.2">
      <c r="A1616" s="257" t="s">
        <v>97</v>
      </c>
      <c r="B1616" s="257"/>
      <c r="C1616" s="257"/>
      <c r="D1616" s="257"/>
      <c r="E1616" s="257"/>
      <c r="G1616" s="155"/>
    </row>
    <row r="1617" spans="1:7" ht="15" customHeight="1" x14ac:dyDescent="0.2">
      <c r="A1617" s="257"/>
      <c r="B1617" s="257"/>
      <c r="C1617" s="257"/>
      <c r="D1617" s="257"/>
      <c r="E1617" s="257"/>
      <c r="G1617" s="155"/>
    </row>
    <row r="1618" spans="1:7" ht="15" customHeight="1" x14ac:dyDescent="0.2">
      <c r="A1618" s="254" t="s">
        <v>329</v>
      </c>
      <c r="B1618" s="254"/>
      <c r="C1618" s="254"/>
      <c r="D1618" s="254"/>
      <c r="E1618" s="254"/>
      <c r="G1618" s="155"/>
    </row>
    <row r="1619" spans="1:7" ht="15" customHeight="1" x14ac:dyDescent="0.2">
      <c r="A1619" s="254"/>
      <c r="B1619" s="254"/>
      <c r="C1619" s="254"/>
      <c r="D1619" s="254"/>
      <c r="E1619" s="254"/>
      <c r="G1619" s="155"/>
    </row>
    <row r="1620" spans="1:7" ht="15" customHeight="1" x14ac:dyDescent="0.2">
      <c r="A1620" s="254"/>
      <c r="B1620" s="254"/>
      <c r="C1620" s="254"/>
      <c r="D1620" s="254"/>
      <c r="E1620" s="254"/>
      <c r="G1620" s="155"/>
    </row>
    <row r="1621" spans="1:7" ht="15" customHeight="1" x14ac:dyDescent="0.2">
      <c r="A1621" s="254"/>
      <c r="B1621" s="254"/>
      <c r="C1621" s="254"/>
      <c r="D1621" s="254"/>
      <c r="E1621" s="254"/>
      <c r="G1621" s="155"/>
    </row>
    <row r="1622" spans="1:7" ht="15" customHeight="1" x14ac:dyDescent="0.2">
      <c r="A1622" s="254"/>
      <c r="B1622" s="254"/>
      <c r="C1622" s="254"/>
      <c r="D1622" s="254"/>
      <c r="E1622" s="254"/>
      <c r="G1622" s="155"/>
    </row>
    <row r="1623" spans="1:7" ht="15" customHeight="1" x14ac:dyDescent="0.2">
      <c r="A1623" s="254"/>
      <c r="B1623" s="254"/>
      <c r="C1623" s="254"/>
      <c r="D1623" s="254"/>
      <c r="E1623" s="254"/>
      <c r="G1623" s="155"/>
    </row>
    <row r="1624" spans="1:7" ht="15" customHeight="1" x14ac:dyDescent="0.2">
      <c r="A1624" s="3"/>
      <c r="B1624" s="3"/>
      <c r="C1624" s="3"/>
      <c r="D1624" s="3"/>
      <c r="E1624" s="3"/>
      <c r="G1624" s="155"/>
    </row>
    <row r="1625" spans="1:7" ht="15" customHeight="1" x14ac:dyDescent="0.25">
      <c r="A1625" s="34" t="s">
        <v>14</v>
      </c>
      <c r="B1625" s="35"/>
      <c r="C1625" s="35"/>
      <c r="D1625" s="21"/>
      <c r="E1625" s="21"/>
      <c r="G1625" s="155"/>
    </row>
    <row r="1626" spans="1:7" ht="15" customHeight="1" x14ac:dyDescent="0.2">
      <c r="A1626" s="61" t="s">
        <v>54</v>
      </c>
      <c r="B1626" s="35"/>
      <c r="C1626" s="35"/>
      <c r="D1626" s="35"/>
      <c r="E1626" s="36" t="s">
        <v>55</v>
      </c>
      <c r="G1626" s="155"/>
    </row>
    <row r="1627" spans="1:7" ht="15" customHeight="1" x14ac:dyDescent="0.2">
      <c r="A1627" s="45"/>
      <c r="B1627" s="46"/>
      <c r="C1627" s="35"/>
      <c r="D1627" s="45"/>
      <c r="E1627" s="47"/>
      <c r="G1627" s="155"/>
    </row>
    <row r="1628" spans="1:7" ht="15" customHeight="1" x14ac:dyDescent="0.2">
      <c r="A1628" s="24" t="s">
        <v>7</v>
      </c>
      <c r="B1628" s="24" t="s">
        <v>8</v>
      </c>
      <c r="C1628" s="24" t="s">
        <v>9</v>
      </c>
      <c r="D1628" s="48" t="s">
        <v>10</v>
      </c>
      <c r="E1628" s="11" t="s">
        <v>11</v>
      </c>
      <c r="G1628" s="155"/>
    </row>
    <row r="1629" spans="1:7" ht="15" customHeight="1" x14ac:dyDescent="0.2">
      <c r="A1629" s="70">
        <v>38100880</v>
      </c>
      <c r="B1629" s="71">
        <v>60007100102</v>
      </c>
      <c r="C1629" s="27">
        <v>2143</v>
      </c>
      <c r="D1629" s="28" t="s">
        <v>57</v>
      </c>
      <c r="E1629" s="83">
        <v>-148746</v>
      </c>
      <c r="G1629" s="155"/>
    </row>
    <row r="1630" spans="1:7" ht="15" customHeight="1" x14ac:dyDescent="0.2">
      <c r="A1630" s="70">
        <v>38500881</v>
      </c>
      <c r="B1630" s="71">
        <v>60007100102</v>
      </c>
      <c r="C1630" s="27">
        <v>2143</v>
      </c>
      <c r="D1630" s="28" t="s">
        <v>57</v>
      </c>
      <c r="E1630" s="83">
        <v>-327984.76</v>
      </c>
      <c r="G1630" s="155"/>
    </row>
    <row r="1631" spans="1:7" ht="15" customHeight="1" x14ac:dyDescent="0.2">
      <c r="A1631" s="70">
        <v>38100882</v>
      </c>
      <c r="B1631" s="71">
        <v>60007100102</v>
      </c>
      <c r="C1631" s="27">
        <v>2143</v>
      </c>
      <c r="D1631" s="28" t="s">
        <v>57</v>
      </c>
      <c r="E1631" s="83">
        <v>-19089.240000000002</v>
      </c>
      <c r="G1631" s="155"/>
    </row>
    <row r="1632" spans="1:7" ht="15" customHeight="1" x14ac:dyDescent="0.2">
      <c r="A1632" s="70">
        <v>38100880</v>
      </c>
      <c r="B1632" s="71">
        <v>60007100102</v>
      </c>
      <c r="C1632" s="27">
        <v>2143</v>
      </c>
      <c r="D1632" s="28" t="s">
        <v>17</v>
      </c>
      <c r="E1632" s="83">
        <v>-294780</v>
      </c>
      <c r="G1632" s="155"/>
    </row>
    <row r="1633" spans="1:7" ht="15" customHeight="1" x14ac:dyDescent="0.2">
      <c r="A1633" s="70">
        <v>38500881</v>
      </c>
      <c r="B1633" s="71">
        <v>60007100102</v>
      </c>
      <c r="C1633" s="27">
        <v>2143</v>
      </c>
      <c r="D1633" s="28" t="s">
        <v>17</v>
      </c>
      <c r="E1633" s="83">
        <v>-649989.18000000005</v>
      </c>
      <c r="G1633" s="155"/>
    </row>
    <row r="1634" spans="1:7" ht="15" customHeight="1" x14ac:dyDescent="0.2">
      <c r="A1634" s="70">
        <v>38100882</v>
      </c>
      <c r="B1634" s="71">
        <v>60007100102</v>
      </c>
      <c r="C1634" s="27">
        <v>2143</v>
      </c>
      <c r="D1634" s="28" t="s">
        <v>17</v>
      </c>
      <c r="E1634" s="83">
        <v>-37830.82</v>
      </c>
      <c r="G1634" s="155"/>
    </row>
    <row r="1635" spans="1:7" ht="15" customHeight="1" x14ac:dyDescent="0.2">
      <c r="A1635" s="70">
        <v>38100880</v>
      </c>
      <c r="B1635" s="71">
        <v>60007100102</v>
      </c>
      <c r="C1635" s="27">
        <v>2143</v>
      </c>
      <c r="D1635" s="28" t="s">
        <v>43</v>
      </c>
      <c r="E1635" s="83">
        <v>-210000</v>
      </c>
      <c r="G1635" s="155"/>
    </row>
    <row r="1636" spans="1:7" ht="15" customHeight="1" x14ac:dyDescent="0.2">
      <c r="A1636" s="70">
        <v>38500881</v>
      </c>
      <c r="B1636" s="71">
        <v>60007100102</v>
      </c>
      <c r="C1636" s="27">
        <v>2143</v>
      </c>
      <c r="D1636" s="28" t="s">
        <v>43</v>
      </c>
      <c r="E1636" s="83">
        <v>-463050</v>
      </c>
      <c r="G1636" s="155"/>
    </row>
    <row r="1637" spans="1:7" ht="15" customHeight="1" x14ac:dyDescent="0.2">
      <c r="A1637" s="70">
        <v>38100882</v>
      </c>
      <c r="B1637" s="71">
        <v>60007100102</v>
      </c>
      <c r="C1637" s="27">
        <v>2143</v>
      </c>
      <c r="D1637" s="28" t="s">
        <v>43</v>
      </c>
      <c r="E1637" s="83">
        <v>-26950</v>
      </c>
      <c r="G1637" s="155"/>
    </row>
    <row r="1638" spans="1:7" ht="15" customHeight="1" x14ac:dyDescent="0.2">
      <c r="A1638" s="70">
        <v>38100880</v>
      </c>
      <c r="B1638" s="71">
        <v>60007100102</v>
      </c>
      <c r="C1638" s="27">
        <v>2143</v>
      </c>
      <c r="D1638" s="76" t="s">
        <v>169</v>
      </c>
      <c r="E1638" s="83">
        <v>-160046.88</v>
      </c>
      <c r="G1638" s="155"/>
    </row>
    <row r="1639" spans="1:7" ht="15" customHeight="1" x14ac:dyDescent="0.2">
      <c r="A1639" s="70">
        <v>38500881</v>
      </c>
      <c r="B1639" s="71">
        <v>60007100102</v>
      </c>
      <c r="C1639" s="39">
        <v>2143</v>
      </c>
      <c r="D1639" s="76" t="s">
        <v>169</v>
      </c>
      <c r="E1639" s="41">
        <v>-352842.98</v>
      </c>
      <c r="G1639" s="155"/>
    </row>
    <row r="1640" spans="1:7" ht="15" customHeight="1" x14ac:dyDescent="0.2">
      <c r="A1640" s="70">
        <v>38100882</v>
      </c>
      <c r="B1640" s="71">
        <v>60007100102</v>
      </c>
      <c r="C1640" s="39">
        <v>2143</v>
      </c>
      <c r="D1640" s="76" t="s">
        <v>169</v>
      </c>
      <c r="E1640" s="41">
        <v>-20599.740000000002</v>
      </c>
      <c r="G1640" s="155"/>
    </row>
    <row r="1641" spans="1:7" ht="15" customHeight="1" x14ac:dyDescent="0.2">
      <c r="A1641" s="116"/>
      <c r="B1641" s="51"/>
      <c r="C1641" s="52" t="s">
        <v>13</v>
      </c>
      <c r="D1641" s="53"/>
      <c r="E1641" s="54">
        <f>SUM(E1629:E1640)</f>
        <v>-2711909.6</v>
      </c>
      <c r="G1641" s="155"/>
    </row>
    <row r="1642" spans="1:7" ht="15" customHeight="1" x14ac:dyDescent="0.2">
      <c r="G1642" s="155"/>
    </row>
    <row r="1643" spans="1:7" ht="15" customHeight="1" x14ac:dyDescent="0.25">
      <c r="A1643" s="34" t="s">
        <v>14</v>
      </c>
      <c r="B1643" s="35"/>
      <c r="C1643" s="35"/>
      <c r="G1643" s="155"/>
    </row>
    <row r="1644" spans="1:7" ht="15" customHeight="1" x14ac:dyDescent="0.2">
      <c r="A1644" s="6" t="s">
        <v>5</v>
      </c>
      <c r="B1644" s="5"/>
      <c r="C1644" s="5"/>
      <c r="D1644" s="5"/>
      <c r="E1644" s="7" t="s">
        <v>6</v>
      </c>
      <c r="G1644" s="155"/>
    </row>
    <row r="1645" spans="1:7" ht="15" customHeight="1" x14ac:dyDescent="0.2">
      <c r="A1645" s="45"/>
      <c r="B1645" s="46"/>
      <c r="C1645" s="35"/>
      <c r="D1645" s="44"/>
      <c r="E1645" s="47"/>
    </row>
    <row r="1646" spans="1:7" ht="15" customHeight="1" x14ac:dyDescent="0.2">
      <c r="A1646" s="80"/>
      <c r="B1646" s="80"/>
      <c r="C1646" s="24" t="s">
        <v>9</v>
      </c>
      <c r="D1646" s="48" t="s">
        <v>10</v>
      </c>
      <c r="E1646" s="11" t="s">
        <v>11</v>
      </c>
    </row>
    <row r="1647" spans="1:7" ht="15" customHeight="1" x14ac:dyDescent="0.2">
      <c r="A1647" s="89"/>
      <c r="B1647" s="84"/>
      <c r="C1647" s="27">
        <v>6172</v>
      </c>
      <c r="D1647" s="85" t="s">
        <v>33</v>
      </c>
      <c r="E1647" s="41">
        <v>2711909.6</v>
      </c>
    </row>
    <row r="1648" spans="1:7" ht="15" customHeight="1" x14ac:dyDescent="0.2">
      <c r="A1648" s="105"/>
      <c r="B1648" s="35"/>
      <c r="C1648" s="52" t="s">
        <v>13</v>
      </c>
      <c r="D1648" s="53"/>
      <c r="E1648" s="54">
        <f>SUM(E1647)</f>
        <v>2711909.6</v>
      </c>
    </row>
    <row r="1649" spans="1:5" ht="15" customHeight="1" x14ac:dyDescent="0.2"/>
    <row r="1650" spans="1:5" ht="15" customHeight="1" x14ac:dyDescent="0.2"/>
    <row r="1651" spans="1:5" ht="15" customHeight="1" x14ac:dyDescent="0.25">
      <c r="A1651" s="1" t="s">
        <v>330</v>
      </c>
    </row>
    <row r="1652" spans="1:5" ht="15" customHeight="1" x14ac:dyDescent="0.2">
      <c r="A1652" s="255" t="s">
        <v>331</v>
      </c>
      <c r="B1652" s="255"/>
      <c r="C1652" s="255"/>
      <c r="D1652" s="255"/>
      <c r="E1652" s="255"/>
    </row>
    <row r="1653" spans="1:5" ht="15" customHeight="1" x14ac:dyDescent="0.2">
      <c r="A1653" s="255"/>
      <c r="B1653" s="255"/>
      <c r="C1653" s="255"/>
      <c r="D1653" s="255"/>
      <c r="E1653" s="255"/>
    </row>
    <row r="1654" spans="1:5" ht="15" customHeight="1" x14ac:dyDescent="0.2">
      <c r="A1654" s="254" t="s">
        <v>332</v>
      </c>
      <c r="B1654" s="254"/>
      <c r="C1654" s="254"/>
      <c r="D1654" s="254"/>
      <c r="E1654" s="254"/>
    </row>
    <row r="1655" spans="1:5" ht="15" customHeight="1" x14ac:dyDescent="0.2">
      <c r="A1655" s="254"/>
      <c r="B1655" s="254"/>
      <c r="C1655" s="254"/>
      <c r="D1655" s="254"/>
      <c r="E1655" s="254"/>
    </row>
    <row r="1656" spans="1:5" ht="15" customHeight="1" x14ac:dyDescent="0.2">
      <c r="A1656" s="254"/>
      <c r="B1656" s="254"/>
      <c r="C1656" s="254"/>
      <c r="D1656" s="254"/>
      <c r="E1656" s="254"/>
    </row>
    <row r="1657" spans="1:5" ht="15" customHeight="1" x14ac:dyDescent="0.2">
      <c r="A1657" s="254"/>
      <c r="B1657" s="254"/>
      <c r="C1657" s="254"/>
      <c r="D1657" s="254"/>
      <c r="E1657" s="254"/>
    </row>
    <row r="1658" spans="1:5" ht="15" customHeight="1" x14ac:dyDescent="0.2">
      <c r="A1658" s="254"/>
      <c r="B1658" s="254"/>
      <c r="C1658" s="254"/>
      <c r="D1658" s="254"/>
      <c r="E1658" s="254"/>
    </row>
    <row r="1659" spans="1:5" ht="15" customHeight="1" x14ac:dyDescent="0.2">
      <c r="A1659" s="254"/>
      <c r="B1659" s="254"/>
      <c r="C1659" s="254"/>
      <c r="D1659" s="254"/>
      <c r="E1659" s="254"/>
    </row>
    <row r="1660" spans="1:5" ht="15" customHeight="1" x14ac:dyDescent="0.2">
      <c r="A1660" s="254"/>
      <c r="B1660" s="254"/>
      <c r="C1660" s="254"/>
      <c r="D1660" s="254"/>
      <c r="E1660" s="254"/>
    </row>
    <row r="1661" spans="1:5" ht="15" customHeight="1" x14ac:dyDescent="0.2">
      <c r="A1661" s="5"/>
      <c r="B1661" s="172"/>
      <c r="C1661" s="74"/>
      <c r="D1661" s="5"/>
      <c r="E1661" s="138"/>
    </row>
    <row r="1662" spans="1:5" ht="15" customHeight="1" x14ac:dyDescent="0.2">
      <c r="A1662" s="5"/>
      <c r="B1662" s="172"/>
      <c r="C1662" s="74"/>
      <c r="D1662" s="5"/>
      <c r="E1662" s="138"/>
    </row>
    <row r="1663" spans="1:5" ht="15" customHeight="1" x14ac:dyDescent="0.2">
      <c r="A1663" s="5"/>
      <c r="B1663" s="172"/>
      <c r="C1663" s="74"/>
      <c r="D1663" s="5"/>
      <c r="E1663" s="138"/>
    </row>
    <row r="1664" spans="1:5" ht="15" customHeight="1" x14ac:dyDescent="0.2">
      <c r="A1664" s="5"/>
      <c r="B1664" s="172"/>
      <c r="C1664" s="74"/>
      <c r="D1664" s="5"/>
      <c r="E1664" s="138"/>
    </row>
    <row r="1665" spans="1:5" ht="15" customHeight="1" x14ac:dyDescent="0.2">
      <c r="A1665" s="5"/>
      <c r="B1665" s="172"/>
      <c r="C1665" s="74"/>
      <c r="D1665" s="5"/>
      <c r="E1665" s="138"/>
    </row>
    <row r="1666" spans="1:5" ht="15" customHeight="1" x14ac:dyDescent="0.25">
      <c r="A1666" s="4" t="s">
        <v>14</v>
      </c>
      <c r="B1666" s="100"/>
      <c r="C1666" s="5"/>
      <c r="D1666" s="5"/>
      <c r="E1666" s="21"/>
    </row>
    <row r="1667" spans="1:5" ht="15" customHeight="1" x14ac:dyDescent="0.2">
      <c r="A1667" s="6" t="s">
        <v>15</v>
      </c>
      <c r="B1667" s="100"/>
      <c r="C1667" s="5"/>
      <c r="D1667" s="5"/>
      <c r="E1667" s="7" t="s">
        <v>16</v>
      </c>
    </row>
    <row r="1668" spans="1:5" ht="15" customHeight="1" x14ac:dyDescent="0.2">
      <c r="A1668" s="6"/>
      <c r="B1668" s="160"/>
      <c r="C1668" s="5"/>
      <c r="D1668" s="5"/>
      <c r="E1668" s="8"/>
    </row>
    <row r="1669" spans="1:5" ht="15" customHeight="1" x14ac:dyDescent="0.2">
      <c r="A1669" s="24" t="s">
        <v>7</v>
      </c>
      <c r="B1669" s="9" t="s">
        <v>8</v>
      </c>
      <c r="C1669" s="9" t="s">
        <v>9</v>
      </c>
      <c r="D1669" s="10" t="s">
        <v>10</v>
      </c>
      <c r="E1669" s="24" t="s">
        <v>11</v>
      </c>
    </row>
    <row r="1670" spans="1:5" ht="15" customHeight="1" x14ac:dyDescent="0.2">
      <c r="A1670" s="50">
        <v>508</v>
      </c>
      <c r="B1670" s="71">
        <v>12002000000</v>
      </c>
      <c r="C1670" s="14">
        <v>6172</v>
      </c>
      <c r="D1670" s="28" t="s">
        <v>57</v>
      </c>
      <c r="E1670" s="94">
        <v>-5000</v>
      </c>
    </row>
    <row r="1671" spans="1:5" ht="15" customHeight="1" x14ac:dyDescent="0.2">
      <c r="A1671" s="50">
        <v>508</v>
      </c>
      <c r="B1671" s="71">
        <v>12001000000</v>
      </c>
      <c r="C1671" s="14">
        <v>6172</v>
      </c>
      <c r="D1671" s="28" t="s">
        <v>57</v>
      </c>
      <c r="E1671" s="94">
        <v>-5000</v>
      </c>
    </row>
    <row r="1672" spans="1:5" ht="15" customHeight="1" x14ac:dyDescent="0.2">
      <c r="A1672" s="50"/>
      <c r="B1672" s="71">
        <v>12009000000</v>
      </c>
      <c r="C1672" s="14">
        <v>6172</v>
      </c>
      <c r="D1672" s="28" t="s">
        <v>333</v>
      </c>
      <c r="E1672" s="94">
        <v>-70000</v>
      </c>
    </row>
    <row r="1673" spans="1:5" ht="15" customHeight="1" x14ac:dyDescent="0.2">
      <c r="A1673" s="50"/>
      <c r="B1673" s="71">
        <v>12010000000</v>
      </c>
      <c r="C1673" s="14">
        <v>6172</v>
      </c>
      <c r="D1673" s="28" t="s">
        <v>333</v>
      </c>
      <c r="E1673" s="94">
        <v>-74000</v>
      </c>
    </row>
    <row r="1674" spans="1:5" ht="15" customHeight="1" x14ac:dyDescent="0.2">
      <c r="A1674" s="50"/>
      <c r="B1674" s="71">
        <v>12007000000</v>
      </c>
      <c r="C1674" s="14">
        <v>6172</v>
      </c>
      <c r="D1674" s="28" t="s">
        <v>334</v>
      </c>
      <c r="E1674" s="94">
        <v>-400000</v>
      </c>
    </row>
    <row r="1675" spans="1:5" ht="15" customHeight="1" x14ac:dyDescent="0.2">
      <c r="A1675" s="50">
        <v>508</v>
      </c>
      <c r="B1675" s="71">
        <v>12000000000</v>
      </c>
      <c r="C1675" s="14">
        <v>6172</v>
      </c>
      <c r="D1675" s="28" t="s">
        <v>335</v>
      </c>
      <c r="E1675" s="94">
        <v>-15000</v>
      </c>
    </row>
    <row r="1676" spans="1:5" ht="15" customHeight="1" x14ac:dyDescent="0.2">
      <c r="A1676" s="50"/>
      <c r="B1676" s="71">
        <v>12000000000</v>
      </c>
      <c r="C1676" s="14">
        <v>6172</v>
      </c>
      <c r="D1676" s="28" t="s">
        <v>336</v>
      </c>
      <c r="E1676" s="94">
        <v>-15000</v>
      </c>
    </row>
    <row r="1677" spans="1:5" ht="15" customHeight="1" x14ac:dyDescent="0.2">
      <c r="A1677" s="50"/>
      <c r="B1677" s="71">
        <v>12000000000</v>
      </c>
      <c r="C1677" s="14">
        <v>6172</v>
      </c>
      <c r="D1677" s="28" t="s">
        <v>337</v>
      </c>
      <c r="E1677" s="94">
        <v>-400000</v>
      </c>
    </row>
    <row r="1678" spans="1:5" ht="15" customHeight="1" x14ac:dyDescent="0.2">
      <c r="A1678" s="50"/>
      <c r="B1678" s="71">
        <v>12000000000</v>
      </c>
      <c r="C1678" s="14">
        <v>6172</v>
      </c>
      <c r="D1678" s="28" t="s">
        <v>195</v>
      </c>
      <c r="E1678" s="94">
        <v>-500000</v>
      </c>
    </row>
    <row r="1679" spans="1:5" ht="15" customHeight="1" x14ac:dyDescent="0.2">
      <c r="A1679" s="50">
        <v>508</v>
      </c>
      <c r="B1679" s="71">
        <v>12000000000</v>
      </c>
      <c r="C1679" s="14">
        <v>6172</v>
      </c>
      <c r="D1679" s="28" t="s">
        <v>195</v>
      </c>
      <c r="E1679" s="94">
        <v>-30000</v>
      </c>
    </row>
    <row r="1680" spans="1:5" ht="15" customHeight="1" x14ac:dyDescent="0.2">
      <c r="A1680" s="50"/>
      <c r="B1680" s="71">
        <v>20003000000</v>
      </c>
      <c r="C1680" s="14">
        <v>6172</v>
      </c>
      <c r="D1680" s="28" t="s">
        <v>338</v>
      </c>
      <c r="E1680" s="94">
        <v>-40000</v>
      </c>
    </row>
    <row r="1681" spans="1:7" ht="15" customHeight="1" x14ac:dyDescent="0.2">
      <c r="A1681" s="50"/>
      <c r="B1681" s="71">
        <v>12008000000</v>
      </c>
      <c r="C1681" s="14">
        <v>6172</v>
      </c>
      <c r="D1681" s="28" t="s">
        <v>58</v>
      </c>
      <c r="E1681" s="94">
        <v>-83000</v>
      </c>
    </row>
    <row r="1682" spans="1:7" ht="15" customHeight="1" x14ac:dyDescent="0.2">
      <c r="A1682" s="50"/>
      <c r="B1682" s="71">
        <v>12000000000</v>
      </c>
      <c r="C1682" s="14">
        <v>6172</v>
      </c>
      <c r="D1682" s="28" t="s">
        <v>17</v>
      </c>
      <c r="E1682" s="94">
        <v>-120000</v>
      </c>
    </row>
    <row r="1683" spans="1:7" ht="15" customHeight="1" x14ac:dyDescent="0.2">
      <c r="B1683" s="71">
        <v>12000000000</v>
      </c>
      <c r="C1683" s="14">
        <v>6172</v>
      </c>
      <c r="D1683" s="28" t="s">
        <v>99</v>
      </c>
      <c r="E1683" s="94">
        <v>-1400000</v>
      </c>
    </row>
    <row r="1684" spans="1:7" ht="15" customHeight="1" x14ac:dyDescent="0.2">
      <c r="A1684" s="50">
        <v>508</v>
      </c>
      <c r="B1684" s="71">
        <v>12000000000</v>
      </c>
      <c r="C1684" s="14">
        <v>6172</v>
      </c>
      <c r="D1684" s="28" t="s">
        <v>60</v>
      </c>
      <c r="E1684" s="94">
        <v>-30000</v>
      </c>
    </row>
    <row r="1685" spans="1:7" ht="15" customHeight="1" x14ac:dyDescent="0.2">
      <c r="A1685" s="50"/>
      <c r="B1685" s="71">
        <v>0</v>
      </c>
      <c r="C1685" s="14">
        <v>6172</v>
      </c>
      <c r="D1685" s="78" t="s">
        <v>339</v>
      </c>
      <c r="E1685" s="94">
        <v>-20000</v>
      </c>
    </row>
    <row r="1686" spans="1:7" ht="15" customHeight="1" x14ac:dyDescent="0.2">
      <c r="A1686" s="50"/>
      <c r="B1686" s="71">
        <v>12000000000</v>
      </c>
      <c r="C1686" s="14">
        <v>6172</v>
      </c>
      <c r="D1686" s="76" t="s">
        <v>340</v>
      </c>
      <c r="E1686" s="94">
        <v>-20000</v>
      </c>
    </row>
    <row r="1687" spans="1:7" ht="15" customHeight="1" x14ac:dyDescent="0.2">
      <c r="A1687" s="50" t="s">
        <v>341</v>
      </c>
      <c r="B1687" s="71">
        <v>30104000000</v>
      </c>
      <c r="C1687" s="14">
        <v>6172</v>
      </c>
      <c r="D1687" s="133" t="s">
        <v>342</v>
      </c>
      <c r="E1687" s="94">
        <v>-25000</v>
      </c>
    </row>
    <row r="1688" spans="1:7" ht="15" customHeight="1" x14ac:dyDescent="0.2">
      <c r="A1688" s="50"/>
      <c r="B1688" s="71">
        <v>60013000000</v>
      </c>
      <c r="C1688" s="14">
        <v>6172</v>
      </c>
      <c r="D1688" s="76" t="s">
        <v>343</v>
      </c>
      <c r="E1688" s="94">
        <v>-1050000</v>
      </c>
      <c r="G1688" s="60">
        <f>SUM(E1670:E1688)</f>
        <v>-4302000</v>
      </c>
    </row>
    <row r="1689" spans="1:7" ht="15" customHeight="1" x14ac:dyDescent="0.2">
      <c r="A1689" s="50"/>
      <c r="B1689" s="71">
        <v>12006000000</v>
      </c>
      <c r="C1689" s="14">
        <v>6172</v>
      </c>
      <c r="D1689" s="76" t="s">
        <v>344</v>
      </c>
      <c r="E1689" s="94">
        <v>250000</v>
      </c>
    </row>
    <row r="1690" spans="1:7" ht="15" customHeight="1" x14ac:dyDescent="0.2">
      <c r="A1690" s="50"/>
      <c r="B1690" s="71">
        <v>12000000000</v>
      </c>
      <c r="C1690" s="14">
        <v>6172</v>
      </c>
      <c r="D1690" s="28" t="s">
        <v>57</v>
      </c>
      <c r="E1690" s="94">
        <v>200000</v>
      </c>
    </row>
    <row r="1691" spans="1:7" ht="15" customHeight="1" x14ac:dyDescent="0.2">
      <c r="A1691" s="50"/>
      <c r="B1691" s="71">
        <v>12000000000</v>
      </c>
      <c r="C1691" s="14">
        <v>6172</v>
      </c>
      <c r="D1691" s="28" t="s">
        <v>335</v>
      </c>
      <c r="E1691" s="94">
        <v>200000</v>
      </c>
    </row>
    <row r="1692" spans="1:7" ht="15" customHeight="1" x14ac:dyDescent="0.2">
      <c r="A1692" s="50"/>
      <c r="B1692" s="71">
        <v>60013000000</v>
      </c>
      <c r="C1692" s="14">
        <v>6172</v>
      </c>
      <c r="D1692" s="76" t="s">
        <v>100</v>
      </c>
      <c r="E1692" s="94">
        <v>2237000</v>
      </c>
    </row>
    <row r="1693" spans="1:7" ht="15" customHeight="1" x14ac:dyDescent="0.2">
      <c r="A1693" s="50"/>
      <c r="B1693" s="71">
        <v>60013000000</v>
      </c>
      <c r="C1693" s="14">
        <v>6172</v>
      </c>
      <c r="D1693" s="76" t="s">
        <v>171</v>
      </c>
      <c r="E1693" s="94">
        <v>1415000</v>
      </c>
      <c r="G1693" s="60">
        <f>SUM(E1689:E1693)</f>
        <v>4302000</v>
      </c>
    </row>
    <row r="1694" spans="1:7" ht="15" customHeight="1" x14ac:dyDescent="0.2">
      <c r="A1694" s="50"/>
      <c r="B1694" s="55"/>
      <c r="C1694" s="18" t="s">
        <v>13</v>
      </c>
      <c r="D1694" s="19"/>
      <c r="E1694" s="20">
        <f>SUM(E1670:E1693)</f>
        <v>0</v>
      </c>
    </row>
    <row r="1695" spans="1:7" ht="15" customHeight="1" x14ac:dyDescent="0.2"/>
    <row r="1696" spans="1:7" ht="15" customHeight="1" x14ac:dyDescent="0.2"/>
    <row r="1697" spans="1:5" ht="15" customHeight="1" x14ac:dyDescent="0.25">
      <c r="A1697" s="1" t="s">
        <v>345</v>
      </c>
    </row>
    <row r="1698" spans="1:5" ht="15" customHeight="1" x14ac:dyDescent="0.2">
      <c r="A1698" s="259" t="s">
        <v>1</v>
      </c>
      <c r="B1698" s="259"/>
      <c r="C1698" s="259"/>
      <c r="D1698" s="259"/>
      <c r="E1698" s="259"/>
    </row>
    <row r="1699" spans="1:5" ht="15" customHeight="1" x14ac:dyDescent="0.2">
      <c r="A1699" s="257" t="s">
        <v>70</v>
      </c>
      <c r="B1699" s="257"/>
      <c r="C1699" s="257"/>
      <c r="D1699" s="257"/>
      <c r="E1699" s="257"/>
    </row>
    <row r="1700" spans="1:5" ht="15" customHeight="1" x14ac:dyDescent="0.2">
      <c r="A1700" s="254" t="s">
        <v>346</v>
      </c>
      <c r="B1700" s="254"/>
      <c r="C1700" s="254"/>
      <c r="D1700" s="254"/>
      <c r="E1700" s="254"/>
    </row>
    <row r="1701" spans="1:5" ht="15" customHeight="1" x14ac:dyDescent="0.2">
      <c r="A1701" s="254"/>
      <c r="B1701" s="254"/>
      <c r="C1701" s="254"/>
      <c r="D1701" s="254"/>
      <c r="E1701" s="254"/>
    </row>
    <row r="1702" spans="1:5" ht="15" customHeight="1" x14ac:dyDescent="0.2">
      <c r="A1702" s="254"/>
      <c r="B1702" s="254"/>
      <c r="C1702" s="254"/>
      <c r="D1702" s="254"/>
      <c r="E1702" s="254"/>
    </row>
    <row r="1703" spans="1:5" ht="15" customHeight="1" x14ac:dyDescent="0.2">
      <c r="A1703" s="254"/>
      <c r="B1703" s="254"/>
      <c r="C1703" s="254"/>
      <c r="D1703" s="254"/>
      <c r="E1703" s="254"/>
    </row>
    <row r="1704" spans="1:5" ht="15" customHeight="1" x14ac:dyDescent="0.2">
      <c r="A1704" s="254"/>
      <c r="B1704" s="254"/>
      <c r="C1704" s="254"/>
      <c r="D1704" s="254"/>
      <c r="E1704" s="254"/>
    </row>
    <row r="1705" spans="1:5" ht="15" customHeight="1" x14ac:dyDescent="0.2">
      <c r="A1705" s="254"/>
      <c r="B1705" s="254"/>
      <c r="C1705" s="254"/>
      <c r="D1705" s="254"/>
      <c r="E1705" s="254"/>
    </row>
    <row r="1706" spans="1:5" ht="15" customHeight="1" x14ac:dyDescent="0.2">
      <c r="A1706" s="254"/>
      <c r="B1706" s="254"/>
      <c r="C1706" s="254"/>
      <c r="D1706" s="254"/>
      <c r="E1706" s="254"/>
    </row>
    <row r="1707" spans="1:5" ht="15" customHeight="1" x14ac:dyDescent="0.2">
      <c r="A1707" s="103"/>
      <c r="B1707" s="103"/>
      <c r="C1707" s="103"/>
      <c r="D1707" s="103"/>
      <c r="E1707" s="103"/>
    </row>
    <row r="1708" spans="1:5" ht="15" customHeight="1" x14ac:dyDescent="0.25">
      <c r="A1708" s="34" t="s">
        <v>4</v>
      </c>
      <c r="B1708" s="35"/>
      <c r="C1708" s="35"/>
      <c r="D1708" s="35"/>
      <c r="E1708" s="35"/>
    </row>
    <row r="1709" spans="1:5" ht="15" customHeight="1" x14ac:dyDescent="0.2">
      <c r="A1709" s="61" t="s">
        <v>87</v>
      </c>
      <c r="B1709" s="35"/>
      <c r="C1709" s="35"/>
      <c r="D1709" s="35"/>
      <c r="E1709" s="36" t="s">
        <v>88</v>
      </c>
    </row>
    <row r="1710" spans="1:5" ht="15" customHeight="1" x14ac:dyDescent="0.25">
      <c r="A1710" s="45"/>
      <c r="B1710" s="34"/>
      <c r="C1710" s="35"/>
      <c r="D1710" s="35"/>
      <c r="E1710" s="62"/>
    </row>
    <row r="1711" spans="1:5" ht="15" customHeight="1" x14ac:dyDescent="0.2">
      <c r="A1711" s="24" t="s">
        <v>7</v>
      </c>
      <c r="B1711" s="9" t="s">
        <v>8</v>
      </c>
      <c r="C1711" s="24" t="s">
        <v>9</v>
      </c>
      <c r="D1711" s="63" t="s">
        <v>10</v>
      </c>
      <c r="E1711" s="24" t="s">
        <v>11</v>
      </c>
    </row>
    <row r="1712" spans="1:5" ht="15" customHeight="1" x14ac:dyDescent="0.2">
      <c r="A1712" s="187">
        <v>32133123</v>
      </c>
      <c r="B1712" s="165">
        <v>90000000000</v>
      </c>
      <c r="C1712" s="39"/>
      <c r="D1712" s="40" t="s">
        <v>27</v>
      </c>
      <c r="E1712" s="41">
        <v>79821.179999999993</v>
      </c>
    </row>
    <row r="1713" spans="1:7" ht="15" customHeight="1" x14ac:dyDescent="0.2">
      <c r="A1713" s="187">
        <v>32533123</v>
      </c>
      <c r="B1713" s="165">
        <v>90000000000</v>
      </c>
      <c r="C1713" s="39"/>
      <c r="D1713" s="40" t="s">
        <v>27</v>
      </c>
      <c r="E1713" s="41">
        <v>452320.02</v>
      </c>
    </row>
    <row r="1714" spans="1:7" ht="15" customHeight="1" x14ac:dyDescent="0.2">
      <c r="A1714" s="187">
        <v>32133123</v>
      </c>
      <c r="B1714" s="165">
        <v>90000000000</v>
      </c>
      <c r="C1714" s="39"/>
      <c r="D1714" s="40" t="s">
        <v>27</v>
      </c>
      <c r="E1714" s="41">
        <v>77980.14</v>
      </c>
    </row>
    <row r="1715" spans="1:7" ht="15" customHeight="1" x14ac:dyDescent="0.2">
      <c r="A1715" s="187">
        <v>32533123</v>
      </c>
      <c r="B1715" s="165">
        <v>90000000000</v>
      </c>
      <c r="C1715" s="39"/>
      <c r="D1715" s="40" t="s">
        <v>27</v>
      </c>
      <c r="E1715" s="41">
        <v>441887.46</v>
      </c>
      <c r="G1715" s="60">
        <f>SUM(E1714:E1715)</f>
        <v>519867.60000000003</v>
      </c>
    </row>
    <row r="1716" spans="1:7" ht="15" customHeight="1" x14ac:dyDescent="0.2">
      <c r="A1716" s="116"/>
      <c r="B1716" s="13"/>
      <c r="C1716" s="52" t="s">
        <v>13</v>
      </c>
      <c r="D1716" s="67"/>
      <c r="E1716" s="68">
        <f>SUM(E1712:E1715)</f>
        <v>1052008.8</v>
      </c>
    </row>
    <row r="1717" spans="1:7" ht="15" customHeight="1" x14ac:dyDescent="0.25">
      <c r="A1717" s="43"/>
      <c r="B1717" s="44"/>
      <c r="C1717" s="44"/>
      <c r="D1717" s="44"/>
      <c r="E1717" s="44"/>
    </row>
    <row r="1718" spans="1:7" ht="15" customHeight="1" x14ac:dyDescent="0.25">
      <c r="A1718" s="43"/>
      <c r="B1718" s="44"/>
      <c r="C1718" s="44"/>
      <c r="D1718" s="44"/>
      <c r="E1718" s="44"/>
    </row>
    <row r="1719" spans="1:7" ht="15" customHeight="1" x14ac:dyDescent="0.25">
      <c r="A1719" s="34" t="s">
        <v>14</v>
      </c>
      <c r="B1719" s="35"/>
      <c r="C1719" s="35"/>
      <c r="D1719" s="35"/>
      <c r="E1719" s="45"/>
    </row>
    <row r="1720" spans="1:7" ht="15" customHeight="1" x14ac:dyDescent="0.2">
      <c r="A1720" s="61" t="s">
        <v>87</v>
      </c>
      <c r="B1720" s="35"/>
      <c r="C1720" s="35"/>
      <c r="D1720" s="35"/>
      <c r="E1720" s="36" t="s">
        <v>88</v>
      </c>
    </row>
    <row r="1721" spans="1:7" ht="15" customHeight="1" x14ac:dyDescent="0.25">
      <c r="A1721" s="45"/>
      <c r="B1721" s="34"/>
      <c r="C1721" s="35"/>
      <c r="D1721" s="35"/>
      <c r="E1721" s="62"/>
    </row>
    <row r="1722" spans="1:7" ht="15" customHeight="1" x14ac:dyDescent="0.2">
      <c r="A1722" s="24" t="s">
        <v>7</v>
      </c>
      <c r="B1722" s="9" t="s">
        <v>8</v>
      </c>
      <c r="C1722" s="24" t="s">
        <v>9</v>
      </c>
      <c r="D1722" s="63" t="s">
        <v>10</v>
      </c>
      <c r="E1722" s="24" t="s">
        <v>11</v>
      </c>
    </row>
    <row r="1723" spans="1:7" ht="15" customHeight="1" x14ac:dyDescent="0.2">
      <c r="A1723" s="187">
        <v>32133123</v>
      </c>
      <c r="B1723" s="165">
        <v>30001001043</v>
      </c>
      <c r="C1723" s="39">
        <v>3114</v>
      </c>
      <c r="D1723" s="78" t="s">
        <v>78</v>
      </c>
      <c r="E1723" s="41">
        <v>79821.179999999993</v>
      </c>
    </row>
    <row r="1724" spans="1:7" ht="15" customHeight="1" x14ac:dyDescent="0.2">
      <c r="A1724" s="187">
        <v>32533123</v>
      </c>
      <c r="B1724" s="165">
        <v>30001001043</v>
      </c>
      <c r="C1724" s="39">
        <v>3114</v>
      </c>
      <c r="D1724" s="78" t="s">
        <v>78</v>
      </c>
      <c r="E1724" s="41">
        <v>452320.02</v>
      </c>
    </row>
    <row r="1725" spans="1:7" ht="15" customHeight="1" x14ac:dyDescent="0.2">
      <c r="A1725" s="187">
        <v>32133123</v>
      </c>
      <c r="B1725" s="165">
        <v>30001001012</v>
      </c>
      <c r="C1725" s="39">
        <v>3114</v>
      </c>
      <c r="D1725" s="78" t="s">
        <v>78</v>
      </c>
      <c r="E1725" s="41">
        <v>77980.14</v>
      </c>
    </row>
    <row r="1726" spans="1:7" ht="15" customHeight="1" x14ac:dyDescent="0.2">
      <c r="A1726" s="187">
        <v>32533123</v>
      </c>
      <c r="B1726" s="165">
        <v>30001001012</v>
      </c>
      <c r="C1726" s="39">
        <v>3114</v>
      </c>
      <c r="D1726" s="78" t="s">
        <v>78</v>
      </c>
      <c r="E1726" s="41">
        <v>441887.46</v>
      </c>
    </row>
    <row r="1727" spans="1:7" ht="15" customHeight="1" x14ac:dyDescent="0.2">
      <c r="A1727" s="116"/>
      <c r="B1727" s="13"/>
      <c r="C1727" s="52" t="s">
        <v>13</v>
      </c>
      <c r="D1727" s="67"/>
      <c r="E1727" s="68">
        <f>SUM(E1723:E1726)</f>
        <v>1052008.8</v>
      </c>
    </row>
    <row r="1728" spans="1:7" ht="15" customHeight="1" x14ac:dyDescent="0.2"/>
    <row r="1729" spans="1:7" ht="15" customHeight="1" x14ac:dyDescent="0.2"/>
    <row r="1730" spans="1:7" ht="15" customHeight="1" x14ac:dyDescent="0.25">
      <c r="A1730" s="1" t="s">
        <v>347</v>
      </c>
      <c r="B1730" s="21"/>
      <c r="C1730" s="21"/>
      <c r="D1730" s="21"/>
      <c r="E1730" s="21"/>
    </row>
    <row r="1731" spans="1:7" ht="15" customHeight="1" x14ac:dyDescent="0.2">
      <c r="A1731" s="255" t="s">
        <v>35</v>
      </c>
      <c r="B1731" s="255"/>
      <c r="C1731" s="255"/>
      <c r="D1731" s="255"/>
      <c r="E1731" s="255"/>
    </row>
    <row r="1732" spans="1:7" ht="15" customHeight="1" x14ac:dyDescent="0.2">
      <c r="A1732" s="257" t="s">
        <v>25</v>
      </c>
      <c r="B1732" s="257"/>
      <c r="C1732" s="257"/>
      <c r="D1732" s="257"/>
      <c r="E1732" s="257"/>
    </row>
    <row r="1733" spans="1:7" ht="15" customHeight="1" x14ac:dyDescent="0.2">
      <c r="A1733" s="256" t="s">
        <v>348</v>
      </c>
      <c r="B1733" s="256"/>
      <c r="C1733" s="256"/>
      <c r="D1733" s="256"/>
      <c r="E1733" s="256"/>
    </row>
    <row r="1734" spans="1:7" ht="15" customHeight="1" x14ac:dyDescent="0.2">
      <c r="A1734" s="256"/>
      <c r="B1734" s="256"/>
      <c r="C1734" s="256"/>
      <c r="D1734" s="256"/>
      <c r="E1734" s="256"/>
    </row>
    <row r="1735" spans="1:7" ht="15" customHeight="1" x14ac:dyDescent="0.2">
      <c r="A1735" s="256"/>
      <c r="B1735" s="256"/>
      <c r="C1735" s="256"/>
      <c r="D1735" s="256"/>
      <c r="E1735" s="256"/>
    </row>
    <row r="1736" spans="1:7" ht="15" customHeight="1" x14ac:dyDescent="0.2">
      <c r="A1736" s="256"/>
      <c r="B1736" s="256"/>
      <c r="C1736" s="256"/>
      <c r="D1736" s="256"/>
      <c r="E1736" s="256"/>
    </row>
    <row r="1737" spans="1:7" ht="15" customHeight="1" x14ac:dyDescent="0.2">
      <c r="A1737" s="256"/>
      <c r="B1737" s="256"/>
      <c r="C1737" s="256"/>
      <c r="D1737" s="256"/>
      <c r="E1737" s="256"/>
    </row>
    <row r="1738" spans="1:7" ht="15" customHeight="1" x14ac:dyDescent="0.2">
      <c r="A1738" s="256"/>
      <c r="B1738" s="256"/>
      <c r="C1738" s="256"/>
      <c r="D1738" s="256"/>
      <c r="E1738" s="256"/>
    </row>
    <row r="1739" spans="1:7" ht="15" customHeight="1" x14ac:dyDescent="0.2">
      <c r="A1739" s="256"/>
      <c r="B1739" s="256"/>
      <c r="C1739" s="256"/>
      <c r="D1739" s="256"/>
      <c r="E1739" s="256"/>
    </row>
    <row r="1740" spans="1:7" ht="15" customHeight="1" x14ac:dyDescent="0.2"/>
    <row r="1741" spans="1:7" ht="15" customHeight="1" x14ac:dyDescent="0.25">
      <c r="A1741" s="34" t="s">
        <v>4</v>
      </c>
      <c r="B1741" s="5"/>
      <c r="C1741" s="5"/>
      <c r="D1741" s="5"/>
      <c r="E1741" s="5"/>
      <c r="G1741" s="155"/>
    </row>
    <row r="1742" spans="1:7" ht="15" customHeight="1" x14ac:dyDescent="0.2">
      <c r="A1742" s="69" t="s">
        <v>37</v>
      </c>
      <c r="B1742" s="5"/>
      <c r="C1742" s="5"/>
      <c r="D1742" s="5"/>
      <c r="E1742" s="7" t="s">
        <v>38</v>
      </c>
      <c r="G1742" s="155"/>
    </row>
    <row r="1743" spans="1:7" ht="15" customHeight="1" x14ac:dyDescent="0.25">
      <c r="A1743" s="4"/>
      <c r="B1743" s="21"/>
      <c r="C1743" s="5"/>
      <c r="D1743" s="5"/>
      <c r="E1743" s="8"/>
      <c r="G1743" s="155"/>
    </row>
    <row r="1744" spans="1:7" ht="15" customHeight="1" x14ac:dyDescent="0.2">
      <c r="A1744" s="57" t="s">
        <v>7</v>
      </c>
      <c r="B1744" s="9" t="s">
        <v>8</v>
      </c>
      <c r="C1744" s="9" t="s">
        <v>9</v>
      </c>
      <c r="D1744" s="10" t="s">
        <v>10</v>
      </c>
      <c r="E1744" s="9" t="s">
        <v>11</v>
      </c>
      <c r="G1744" s="155"/>
    </row>
    <row r="1745" spans="1:7" ht="15" customHeight="1" x14ac:dyDescent="0.2">
      <c r="A1745" s="70">
        <v>33113233</v>
      </c>
      <c r="B1745" s="71">
        <v>90000100580</v>
      </c>
      <c r="C1745" s="57"/>
      <c r="D1745" s="56" t="s">
        <v>27</v>
      </c>
      <c r="E1745" s="72">
        <v>163675.75</v>
      </c>
      <c r="G1745" s="155"/>
    </row>
    <row r="1746" spans="1:7" ht="15" customHeight="1" x14ac:dyDescent="0.2">
      <c r="A1746" s="70">
        <v>33513233</v>
      </c>
      <c r="B1746" s="71">
        <v>90000100580</v>
      </c>
      <c r="C1746" s="57"/>
      <c r="D1746" s="56" t="s">
        <v>27</v>
      </c>
      <c r="E1746" s="72">
        <v>927495.95</v>
      </c>
      <c r="G1746" s="155"/>
    </row>
    <row r="1747" spans="1:7" ht="15" customHeight="1" x14ac:dyDescent="0.2">
      <c r="A1747" s="55"/>
      <c r="B1747" s="55"/>
      <c r="C1747" s="18" t="s">
        <v>13</v>
      </c>
      <c r="D1747" s="19"/>
      <c r="E1747" s="20">
        <f>SUM(E1745:E1746)</f>
        <v>1091171.7</v>
      </c>
      <c r="G1747" s="155"/>
    </row>
    <row r="1748" spans="1:7" ht="15" customHeight="1" x14ac:dyDescent="0.2">
      <c r="A1748" s="21"/>
      <c r="B1748" s="73"/>
      <c r="C1748" s="74"/>
      <c r="D1748" s="5"/>
      <c r="E1748" s="75"/>
      <c r="G1748" s="155"/>
    </row>
    <row r="1749" spans="1:7" ht="15" customHeight="1" x14ac:dyDescent="0.25">
      <c r="A1749" s="4" t="s">
        <v>14</v>
      </c>
      <c r="B1749" s="5"/>
      <c r="C1749" s="5"/>
      <c r="D1749" s="5"/>
      <c r="E1749" s="5"/>
      <c r="G1749" s="155"/>
    </row>
    <row r="1750" spans="1:7" ht="15" customHeight="1" x14ac:dyDescent="0.2">
      <c r="A1750" s="69" t="s">
        <v>37</v>
      </c>
      <c r="B1750" s="5"/>
      <c r="C1750" s="5"/>
      <c r="D1750" s="5"/>
      <c r="E1750" s="7" t="s">
        <v>38</v>
      </c>
      <c r="G1750" s="155"/>
    </row>
    <row r="1751" spans="1:7" ht="15" customHeight="1" x14ac:dyDescent="0.25">
      <c r="A1751" s="4"/>
      <c r="B1751" s="21"/>
      <c r="C1751" s="5"/>
      <c r="D1751" s="5"/>
      <c r="E1751" s="8"/>
      <c r="G1751" s="155"/>
    </row>
    <row r="1752" spans="1:7" ht="15" customHeight="1" x14ac:dyDescent="0.2">
      <c r="A1752" s="57" t="s">
        <v>7</v>
      </c>
      <c r="B1752" s="9" t="s">
        <v>8</v>
      </c>
      <c r="C1752" s="9" t="s">
        <v>9</v>
      </c>
      <c r="D1752" s="10" t="s">
        <v>10</v>
      </c>
      <c r="E1752" s="9" t="s">
        <v>11</v>
      </c>
      <c r="G1752" s="155"/>
    </row>
    <row r="1753" spans="1:7" ht="15" customHeight="1" x14ac:dyDescent="0.2">
      <c r="A1753" s="70">
        <v>33113233</v>
      </c>
      <c r="B1753" s="71">
        <v>60002100580</v>
      </c>
      <c r="C1753" s="57">
        <v>4378</v>
      </c>
      <c r="D1753" s="28" t="s">
        <v>17</v>
      </c>
      <c r="E1753" s="72">
        <v>163675.75</v>
      </c>
      <c r="G1753" s="155"/>
    </row>
    <row r="1754" spans="1:7" ht="15" customHeight="1" x14ac:dyDescent="0.2">
      <c r="A1754" s="70">
        <v>33513233</v>
      </c>
      <c r="B1754" s="71">
        <v>60002100580</v>
      </c>
      <c r="C1754" s="57">
        <v>4378</v>
      </c>
      <c r="D1754" s="28" t="s">
        <v>17</v>
      </c>
      <c r="E1754" s="72">
        <v>927495.95</v>
      </c>
      <c r="G1754" s="155"/>
    </row>
    <row r="1755" spans="1:7" ht="15" customHeight="1" x14ac:dyDescent="0.2">
      <c r="A1755" s="55"/>
      <c r="B1755" s="55"/>
      <c r="C1755" s="18" t="s">
        <v>13</v>
      </c>
      <c r="D1755" s="19"/>
      <c r="E1755" s="20">
        <f>SUM(E1753:E1754)</f>
        <v>1091171.7</v>
      </c>
      <c r="G1755" s="155"/>
    </row>
    <row r="1756" spans="1:7" ht="15" customHeight="1" x14ac:dyDescent="0.2">
      <c r="G1756" s="155"/>
    </row>
    <row r="1757" spans="1:7" ht="15" customHeight="1" x14ac:dyDescent="0.2">
      <c r="G1757" s="155"/>
    </row>
    <row r="1758" spans="1:7" ht="15" customHeight="1" x14ac:dyDescent="0.2">
      <c r="G1758" s="155"/>
    </row>
    <row r="1759" spans="1:7" ht="15" customHeight="1" x14ac:dyDescent="0.2">
      <c r="G1759" s="155"/>
    </row>
    <row r="1760" spans="1:7" ht="15" customHeight="1" x14ac:dyDescent="0.2">
      <c r="G1760" s="155"/>
    </row>
    <row r="1761" spans="7:7" ht="15" customHeight="1" x14ac:dyDescent="0.2">
      <c r="G1761" s="155"/>
    </row>
    <row r="1762" spans="7:7" x14ac:dyDescent="0.2">
      <c r="G1762" s="155"/>
    </row>
    <row r="1763" spans="7:7" x14ac:dyDescent="0.2">
      <c r="G1763" s="155"/>
    </row>
    <row r="1764" spans="7:7" x14ac:dyDescent="0.2">
      <c r="G1764" s="155"/>
    </row>
  </sheetData>
  <mergeCells count="107">
    <mergeCell ref="A2:E2"/>
    <mergeCell ref="A3:E3"/>
    <mergeCell ref="A4:E9"/>
    <mergeCell ref="A28:E28"/>
    <mergeCell ref="A29:E29"/>
    <mergeCell ref="A30:E32"/>
    <mergeCell ref="A175:E175"/>
    <mergeCell ref="A176:E183"/>
    <mergeCell ref="A200:E200"/>
    <mergeCell ref="A121:E121"/>
    <mergeCell ref="A122:E122"/>
    <mergeCell ref="A123:E128"/>
    <mergeCell ref="A72:E72"/>
    <mergeCell ref="A73:E73"/>
    <mergeCell ref="A74:E77"/>
    <mergeCell ref="A95:E95"/>
    <mergeCell ref="A96:E96"/>
    <mergeCell ref="A97:E102"/>
    <mergeCell ref="A201:E208"/>
    <mergeCell ref="A226:E226"/>
    <mergeCell ref="A227:E227"/>
    <mergeCell ref="A146:E146"/>
    <mergeCell ref="A147:E147"/>
    <mergeCell ref="A148:E152"/>
    <mergeCell ref="A316:E322"/>
    <mergeCell ref="A575:E577"/>
    <mergeCell ref="A578:E583"/>
    <mergeCell ref="A637:E638"/>
    <mergeCell ref="A639:E645"/>
    <mergeCell ref="A666:E667"/>
    <mergeCell ref="A228:E232"/>
    <mergeCell ref="A250:E251"/>
    <mergeCell ref="A252:E260"/>
    <mergeCell ref="A286:E286"/>
    <mergeCell ref="A287:E294"/>
    <mergeCell ref="A315:E315"/>
    <mergeCell ref="A864:E865"/>
    <mergeCell ref="A866:E872"/>
    <mergeCell ref="A886:E887"/>
    <mergeCell ref="A768:E780"/>
    <mergeCell ref="A809:E810"/>
    <mergeCell ref="A811:E815"/>
    <mergeCell ref="A835:E836"/>
    <mergeCell ref="A837:E844"/>
    <mergeCell ref="A668:E676"/>
    <mergeCell ref="A697:E698"/>
    <mergeCell ref="A699:E705"/>
    <mergeCell ref="A731:E732"/>
    <mergeCell ref="A733:E740"/>
    <mergeCell ref="A765:E767"/>
    <mergeCell ref="A993:E998"/>
    <mergeCell ref="A1010:E1011"/>
    <mergeCell ref="A1012:E1018"/>
    <mergeCell ref="A1030:E1031"/>
    <mergeCell ref="A1032:E1039"/>
    <mergeCell ref="A1054:E1055"/>
    <mergeCell ref="A888:E894"/>
    <mergeCell ref="A907:E908"/>
    <mergeCell ref="A909:E916"/>
    <mergeCell ref="A968:E969"/>
    <mergeCell ref="A970:E976"/>
    <mergeCell ref="A991:E992"/>
    <mergeCell ref="A1124:E1130"/>
    <mergeCell ref="A1148:E1149"/>
    <mergeCell ref="A1150:E1154"/>
    <mergeCell ref="A1178:E1179"/>
    <mergeCell ref="A1180:E1184"/>
    <mergeCell ref="A1252:E1253"/>
    <mergeCell ref="A1056:E1061"/>
    <mergeCell ref="A1074:E1075"/>
    <mergeCell ref="A1076:E1082"/>
    <mergeCell ref="A1096:E1097"/>
    <mergeCell ref="A1098:E1104"/>
    <mergeCell ref="A1122:E1123"/>
    <mergeCell ref="A1329:E1329"/>
    <mergeCell ref="A1330:E1336"/>
    <mergeCell ref="A1396:E1396"/>
    <mergeCell ref="A1397:E1397"/>
    <mergeCell ref="A1398:E1403"/>
    <mergeCell ref="A1422:E1423"/>
    <mergeCell ref="A1254:E1258"/>
    <mergeCell ref="A1275:E1276"/>
    <mergeCell ref="A1277:E1282"/>
    <mergeCell ref="A1308:E1309"/>
    <mergeCell ref="A1310:E1316"/>
    <mergeCell ref="A1328:E1328"/>
    <mergeCell ref="A1564:E1564"/>
    <mergeCell ref="A1565:E1565"/>
    <mergeCell ref="A1566:E1571"/>
    <mergeCell ref="A1589:E1590"/>
    <mergeCell ref="A1591:E1596"/>
    <mergeCell ref="A1616:E1617"/>
    <mergeCell ref="A1424:E1429"/>
    <mergeCell ref="A1442:E1443"/>
    <mergeCell ref="A1444:E1448"/>
    <mergeCell ref="A1460:E1460"/>
    <mergeCell ref="A1461:E1461"/>
    <mergeCell ref="A1462:E1468"/>
    <mergeCell ref="A1731:E1731"/>
    <mergeCell ref="A1732:E1732"/>
    <mergeCell ref="A1733:E1739"/>
    <mergeCell ref="A1618:E1623"/>
    <mergeCell ref="A1652:E1653"/>
    <mergeCell ref="A1654:E1660"/>
    <mergeCell ref="A1698:E1698"/>
    <mergeCell ref="A1699:E1699"/>
    <mergeCell ref="A1700:E1706"/>
  </mergeCells>
  <pageMargins left="0.98425196850393704" right="0.98425196850393704" top="0.98425196850393704" bottom="0.98425196850393704" header="0.51181102362204722" footer="0.51181102362204722"/>
  <pageSetup paperSize="9" scale="92" firstPageNumber="3" orientation="portrait" r:id="rId1"/>
  <headerFooter>
    <oddHeader>&amp;C&amp;"Arial,Kurzíva"Příloha č. 3: Rozpočtové změny č. 359-378/11, 381-406/11 a 408/11 schválené Radou Olomouckého kraje 26.7.2011</oddHeader>
    <oddFooter xml:space="preserve">&amp;L&amp;"Arial,Kurzíva"Zastupitelstvo OK 22.9.2011
4.1. - Rozpočet Olomouckého kraje 2011 - rozpočtové změny 
Příloha č.3: Rozpočtové změny č. 359/11 - 378/11, 381-406/11 a 408/11 schválené Radou OK 26.7.2011&amp;R&amp;"Arial,Kurzíva"Strana &amp;P (celkem 94)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34"/>
  <sheetViews>
    <sheetView showGridLines="0" zoomScale="92" zoomScaleNormal="92" zoomScaleSheetLayoutView="92" workbookViewId="0"/>
  </sheetViews>
  <sheetFormatPr defaultRowHeight="12.75" x14ac:dyDescent="0.2"/>
  <cols>
    <col min="1" max="1" width="9.7109375" customWidth="1"/>
    <col min="2" max="2" width="13.140625" customWidth="1"/>
    <col min="3" max="3" width="8.28515625" customWidth="1"/>
    <col min="4" max="4" width="39.140625" customWidth="1"/>
    <col min="5" max="5" width="18.42578125" customWidth="1"/>
    <col min="7" max="7" width="14" style="60" bestFit="1" customWidth="1"/>
  </cols>
  <sheetData>
    <row r="1" spans="1:7" ht="15" customHeight="1" x14ac:dyDescent="0.25">
      <c r="A1" s="1" t="s">
        <v>349</v>
      </c>
      <c r="G1" s="155"/>
    </row>
    <row r="2" spans="1:7" ht="15" customHeight="1" x14ac:dyDescent="0.2">
      <c r="A2" s="257" t="s">
        <v>1</v>
      </c>
      <c r="B2" s="257"/>
      <c r="C2" s="257"/>
      <c r="D2" s="257"/>
      <c r="E2" s="257"/>
      <c r="G2" s="155"/>
    </row>
    <row r="3" spans="1:7" ht="15" customHeight="1" x14ac:dyDescent="0.2">
      <c r="A3" s="257" t="s">
        <v>2</v>
      </c>
      <c r="B3" s="257"/>
      <c r="C3" s="257"/>
      <c r="D3" s="257"/>
      <c r="E3" s="257"/>
      <c r="G3" s="155"/>
    </row>
    <row r="4" spans="1:7" ht="15" customHeight="1" x14ac:dyDescent="0.2">
      <c r="A4" s="263" t="s">
        <v>350</v>
      </c>
      <c r="B4" s="263"/>
      <c r="C4" s="263"/>
      <c r="D4" s="263"/>
      <c r="E4" s="263"/>
      <c r="G4" s="155"/>
    </row>
    <row r="5" spans="1:7" ht="15" customHeight="1" x14ac:dyDescent="0.2">
      <c r="A5" s="263"/>
      <c r="B5" s="263"/>
      <c r="C5" s="263"/>
      <c r="D5" s="263"/>
      <c r="E5" s="263"/>
      <c r="G5" s="155"/>
    </row>
    <row r="6" spans="1:7" ht="15" customHeight="1" x14ac:dyDescent="0.2">
      <c r="A6" s="263"/>
      <c r="B6" s="263"/>
      <c r="C6" s="263"/>
      <c r="D6" s="263"/>
      <c r="E6" s="263"/>
      <c r="G6" s="155"/>
    </row>
    <row r="7" spans="1:7" ht="15" customHeight="1" x14ac:dyDescent="0.2">
      <c r="A7" s="263"/>
      <c r="B7" s="263"/>
      <c r="C7" s="263"/>
      <c r="D7" s="263"/>
      <c r="E7" s="263"/>
      <c r="G7" s="155"/>
    </row>
    <row r="8" spans="1:7" ht="15" customHeight="1" x14ac:dyDescent="0.2">
      <c r="A8" s="263"/>
      <c r="B8" s="263"/>
      <c r="C8" s="263"/>
      <c r="D8" s="263"/>
      <c r="E8" s="263"/>
      <c r="G8" s="155"/>
    </row>
    <row r="9" spans="1:7" ht="15" customHeight="1" x14ac:dyDescent="0.2">
      <c r="A9" s="142"/>
      <c r="B9" s="142"/>
      <c r="C9" s="142"/>
      <c r="D9" s="142"/>
      <c r="E9" s="142"/>
      <c r="G9" s="155"/>
    </row>
    <row r="10" spans="1:7" ht="15" customHeight="1" x14ac:dyDescent="0.25">
      <c r="A10" s="34" t="s">
        <v>4</v>
      </c>
      <c r="B10" s="35"/>
      <c r="C10" s="35"/>
      <c r="D10" s="35"/>
      <c r="E10" s="35"/>
      <c r="G10" s="155"/>
    </row>
    <row r="11" spans="1:7" ht="15" customHeight="1" x14ac:dyDescent="0.2">
      <c r="A11" s="6" t="s">
        <v>5</v>
      </c>
      <c r="B11" s="35"/>
      <c r="C11" s="35"/>
      <c r="D11" s="35"/>
      <c r="E11" s="36" t="s">
        <v>6</v>
      </c>
      <c r="G11" s="155"/>
    </row>
    <row r="12" spans="1:7" ht="15" customHeight="1" x14ac:dyDescent="0.25">
      <c r="A12" s="143"/>
      <c r="B12" s="4"/>
      <c r="C12" s="5"/>
      <c r="D12" s="5"/>
      <c r="E12" s="8"/>
      <c r="G12" s="155"/>
    </row>
    <row r="13" spans="1:7" ht="15" customHeight="1" x14ac:dyDescent="0.2">
      <c r="A13" s="9" t="s">
        <v>7</v>
      </c>
      <c r="B13" s="9" t="s">
        <v>8</v>
      </c>
      <c r="C13" s="9" t="s">
        <v>9</v>
      </c>
      <c r="D13" s="10" t="s">
        <v>10</v>
      </c>
      <c r="E13" s="11" t="s">
        <v>11</v>
      </c>
      <c r="G13" s="155"/>
    </row>
    <row r="14" spans="1:7" ht="15" customHeight="1" x14ac:dyDescent="0.2">
      <c r="A14" s="144">
        <v>98278</v>
      </c>
      <c r="B14" s="38">
        <v>90000000000</v>
      </c>
      <c r="C14" s="145"/>
      <c r="D14" s="40" t="s">
        <v>20</v>
      </c>
      <c r="E14" s="41">
        <v>998130</v>
      </c>
      <c r="G14" s="155"/>
    </row>
    <row r="15" spans="1:7" ht="15" customHeight="1" x14ac:dyDescent="0.2">
      <c r="A15" s="146"/>
      <c r="B15" s="38"/>
      <c r="C15" s="18" t="s">
        <v>13</v>
      </c>
      <c r="D15" s="19"/>
      <c r="E15" s="20">
        <f>SUM(E14:E14)</f>
        <v>998130</v>
      </c>
      <c r="G15" s="155"/>
    </row>
    <row r="16" spans="1:7" ht="15" customHeight="1" x14ac:dyDescent="0.25">
      <c r="A16" s="43"/>
      <c r="B16" s="44"/>
      <c r="C16" s="44"/>
      <c r="D16" s="44"/>
      <c r="E16" s="44"/>
      <c r="G16" s="155"/>
    </row>
    <row r="17" spans="1:7" ht="15" customHeight="1" x14ac:dyDescent="0.25">
      <c r="A17" s="34" t="s">
        <v>14</v>
      </c>
      <c r="B17" s="35"/>
      <c r="C17" s="35"/>
      <c r="G17" s="155"/>
    </row>
    <row r="18" spans="1:7" ht="15" customHeight="1" x14ac:dyDescent="0.2">
      <c r="A18" s="6" t="s">
        <v>21</v>
      </c>
      <c r="B18" s="5"/>
      <c r="C18" s="5"/>
      <c r="D18" s="5"/>
      <c r="E18" s="7" t="s">
        <v>22</v>
      </c>
      <c r="G18" s="155"/>
    </row>
    <row r="19" spans="1:7" ht="15" customHeight="1" x14ac:dyDescent="0.2">
      <c r="A19" s="147"/>
      <c r="B19" s="46"/>
      <c r="C19" s="35"/>
      <c r="D19" s="44"/>
      <c r="E19" s="47"/>
      <c r="G19" s="155"/>
    </row>
    <row r="20" spans="1:7" ht="15" customHeight="1" x14ac:dyDescent="0.2">
      <c r="A20" s="24" t="s">
        <v>7</v>
      </c>
      <c r="B20" s="24" t="s">
        <v>8</v>
      </c>
      <c r="C20" s="24" t="s">
        <v>9</v>
      </c>
      <c r="D20" s="48" t="s">
        <v>10</v>
      </c>
      <c r="E20" s="11" t="s">
        <v>11</v>
      </c>
      <c r="G20" s="155"/>
    </row>
    <row r="21" spans="1:7" ht="15" customHeight="1" x14ac:dyDescent="0.2">
      <c r="A21" s="144">
        <v>98278</v>
      </c>
      <c r="B21" s="148">
        <v>30102000000</v>
      </c>
      <c r="C21" s="145">
        <v>3769</v>
      </c>
      <c r="D21" s="49" t="s">
        <v>23</v>
      </c>
      <c r="E21" s="41">
        <v>998130</v>
      </c>
      <c r="G21" s="155"/>
    </row>
    <row r="22" spans="1:7" ht="15" customHeight="1" x14ac:dyDescent="0.2">
      <c r="A22" s="149"/>
      <c r="B22" s="51"/>
      <c r="C22" s="52" t="s">
        <v>13</v>
      </c>
      <c r="D22" s="53"/>
      <c r="E22" s="54">
        <f>SUM(E21:E21)</f>
        <v>998130</v>
      </c>
      <c r="G22" s="155"/>
    </row>
    <row r="23" spans="1:7" ht="15" customHeight="1" x14ac:dyDescent="0.2">
      <c r="G23" s="155"/>
    </row>
    <row r="24" spans="1:7" ht="15" customHeight="1" x14ac:dyDescent="0.2">
      <c r="G24" s="155"/>
    </row>
    <row r="25" spans="1:7" ht="15" customHeight="1" x14ac:dyDescent="0.25">
      <c r="A25" s="1" t="s">
        <v>351</v>
      </c>
      <c r="G25" s="155"/>
    </row>
    <row r="26" spans="1:7" ht="15" customHeight="1" x14ac:dyDescent="0.2">
      <c r="A26" s="257" t="s">
        <v>1</v>
      </c>
      <c r="B26" s="257"/>
      <c r="C26" s="257"/>
      <c r="D26" s="257"/>
      <c r="E26" s="257"/>
      <c r="G26" s="155"/>
    </row>
    <row r="27" spans="1:7" ht="15" customHeight="1" x14ac:dyDescent="0.2">
      <c r="A27" s="257" t="s">
        <v>2</v>
      </c>
      <c r="B27" s="257"/>
      <c r="C27" s="257"/>
      <c r="D27" s="257"/>
      <c r="E27" s="257"/>
      <c r="G27" s="155"/>
    </row>
    <row r="28" spans="1:7" ht="15" customHeight="1" x14ac:dyDescent="0.2">
      <c r="A28" s="263" t="s">
        <v>352</v>
      </c>
      <c r="B28" s="263"/>
      <c r="C28" s="263"/>
      <c r="D28" s="263"/>
      <c r="E28" s="263"/>
      <c r="G28" s="155"/>
    </row>
    <row r="29" spans="1:7" ht="15" customHeight="1" x14ac:dyDescent="0.2">
      <c r="A29" s="263"/>
      <c r="B29" s="263"/>
      <c r="C29" s="263"/>
      <c r="D29" s="263"/>
      <c r="E29" s="263"/>
      <c r="G29" s="155"/>
    </row>
    <row r="30" spans="1:7" ht="15" customHeight="1" x14ac:dyDescent="0.2">
      <c r="A30" s="263"/>
      <c r="B30" s="263"/>
      <c r="C30" s="263"/>
      <c r="D30" s="263"/>
      <c r="E30" s="263"/>
      <c r="G30" s="155"/>
    </row>
    <row r="31" spans="1:7" ht="15" customHeight="1" x14ac:dyDescent="0.2">
      <c r="A31" s="263"/>
      <c r="B31" s="263"/>
      <c r="C31" s="263"/>
      <c r="D31" s="263"/>
      <c r="E31" s="263"/>
      <c r="G31" s="155"/>
    </row>
    <row r="32" spans="1:7" ht="15" customHeight="1" x14ac:dyDescent="0.2">
      <c r="A32" s="263"/>
      <c r="B32" s="263"/>
      <c r="C32" s="263"/>
      <c r="D32" s="263"/>
      <c r="E32" s="263"/>
      <c r="G32" s="155"/>
    </row>
    <row r="33" spans="1:7" ht="15" customHeight="1" x14ac:dyDescent="0.2">
      <c r="A33" s="142"/>
      <c r="B33" s="142"/>
      <c r="C33" s="142"/>
      <c r="D33" s="142"/>
      <c r="E33" s="142"/>
      <c r="G33" s="155"/>
    </row>
    <row r="34" spans="1:7" ht="15" customHeight="1" x14ac:dyDescent="0.25">
      <c r="A34" s="34" t="s">
        <v>4</v>
      </c>
      <c r="B34" s="35"/>
      <c r="C34" s="35"/>
      <c r="D34" s="35"/>
      <c r="E34" s="35"/>
      <c r="G34" s="155"/>
    </row>
    <row r="35" spans="1:7" ht="15" customHeight="1" x14ac:dyDescent="0.2">
      <c r="A35" s="6" t="s">
        <v>5</v>
      </c>
      <c r="B35" s="35"/>
      <c r="C35" s="35"/>
      <c r="D35" s="35"/>
      <c r="E35" s="36" t="s">
        <v>6</v>
      </c>
      <c r="G35" s="155"/>
    </row>
    <row r="36" spans="1:7" ht="15" customHeight="1" x14ac:dyDescent="0.25">
      <c r="A36" s="143"/>
      <c r="B36" s="4"/>
      <c r="C36" s="5"/>
      <c r="D36" s="5"/>
      <c r="E36" s="8"/>
      <c r="G36" s="155"/>
    </row>
    <row r="37" spans="1:7" ht="15" customHeight="1" x14ac:dyDescent="0.2">
      <c r="A37" s="9" t="s">
        <v>7</v>
      </c>
      <c r="B37" s="9" t="s">
        <v>8</v>
      </c>
      <c r="C37" s="9" t="s">
        <v>9</v>
      </c>
      <c r="D37" s="10" t="s">
        <v>10</v>
      </c>
      <c r="E37" s="11" t="s">
        <v>11</v>
      </c>
      <c r="G37" s="155"/>
    </row>
    <row r="38" spans="1:7" ht="15" customHeight="1" x14ac:dyDescent="0.2">
      <c r="A38" s="144">
        <v>98278</v>
      </c>
      <c r="B38" s="38">
        <v>90000000000</v>
      </c>
      <c r="C38" s="145"/>
      <c r="D38" s="40" t="s">
        <v>20</v>
      </c>
      <c r="E38" s="41">
        <v>26609</v>
      </c>
      <c r="G38" s="155"/>
    </row>
    <row r="39" spans="1:7" ht="15" customHeight="1" x14ac:dyDescent="0.2">
      <c r="A39" s="146"/>
      <c r="B39" s="38"/>
      <c r="C39" s="18" t="s">
        <v>13</v>
      </c>
      <c r="D39" s="19"/>
      <c r="E39" s="20">
        <f>SUM(E38:E38)</f>
        <v>26609</v>
      </c>
      <c r="G39" s="155"/>
    </row>
    <row r="40" spans="1:7" ht="15" customHeight="1" x14ac:dyDescent="0.25">
      <c r="A40" s="43"/>
      <c r="B40" s="44"/>
      <c r="C40" s="44"/>
      <c r="D40" s="44"/>
      <c r="E40" s="44"/>
      <c r="G40" s="155"/>
    </row>
    <row r="41" spans="1:7" ht="15" customHeight="1" x14ac:dyDescent="0.25">
      <c r="A41" s="34" t="s">
        <v>14</v>
      </c>
      <c r="B41" s="35"/>
      <c r="C41" s="35"/>
      <c r="G41" s="155"/>
    </row>
    <row r="42" spans="1:7" ht="15" customHeight="1" x14ac:dyDescent="0.2">
      <c r="A42" s="6" t="s">
        <v>21</v>
      </c>
      <c r="B42" s="5"/>
      <c r="C42" s="5"/>
      <c r="D42" s="5"/>
      <c r="E42" s="7" t="s">
        <v>22</v>
      </c>
      <c r="G42" s="155"/>
    </row>
    <row r="43" spans="1:7" ht="15" customHeight="1" x14ac:dyDescent="0.2">
      <c r="A43" s="147"/>
      <c r="B43" s="46"/>
      <c r="C43" s="35"/>
      <c r="D43" s="44"/>
      <c r="E43" s="47"/>
      <c r="G43" s="155"/>
    </row>
    <row r="44" spans="1:7" ht="15" customHeight="1" x14ac:dyDescent="0.2">
      <c r="A44" s="24" t="s">
        <v>7</v>
      </c>
      <c r="B44" s="24" t="s">
        <v>8</v>
      </c>
      <c r="C44" s="24" t="s">
        <v>9</v>
      </c>
      <c r="D44" s="48" t="s">
        <v>10</v>
      </c>
      <c r="E44" s="11" t="s">
        <v>11</v>
      </c>
      <c r="G44" s="155"/>
    </row>
    <row r="45" spans="1:7" ht="15" customHeight="1" x14ac:dyDescent="0.2">
      <c r="A45" s="144">
        <v>98278</v>
      </c>
      <c r="B45" s="148">
        <v>30102000000</v>
      </c>
      <c r="C45" s="145">
        <v>3769</v>
      </c>
      <c r="D45" s="49" t="s">
        <v>23</v>
      </c>
      <c r="E45" s="41">
        <v>26609</v>
      </c>
      <c r="G45" s="155"/>
    </row>
    <row r="46" spans="1:7" ht="15" customHeight="1" x14ac:dyDescent="0.2">
      <c r="A46" s="149"/>
      <c r="B46" s="51"/>
      <c r="C46" s="52" t="s">
        <v>13</v>
      </c>
      <c r="D46" s="53"/>
      <c r="E46" s="54">
        <f>SUM(E45:E45)</f>
        <v>26609</v>
      </c>
      <c r="G46" s="155"/>
    </row>
    <row r="47" spans="1:7" ht="15" customHeight="1" x14ac:dyDescent="0.2">
      <c r="G47" s="155"/>
    </row>
    <row r="48" spans="1:7" ht="15" customHeight="1" x14ac:dyDescent="0.2">
      <c r="G48" s="155"/>
    </row>
    <row r="49" spans="1:7" ht="15" customHeight="1" x14ac:dyDescent="0.2">
      <c r="G49" s="155"/>
    </row>
    <row r="50" spans="1:7" ht="15" customHeight="1" x14ac:dyDescent="0.2">
      <c r="G50" s="155"/>
    </row>
    <row r="51" spans="1:7" ht="15" customHeight="1" x14ac:dyDescent="0.2">
      <c r="G51" s="155"/>
    </row>
    <row r="52" spans="1:7" ht="15" customHeight="1" x14ac:dyDescent="0.2">
      <c r="G52" s="155"/>
    </row>
    <row r="53" spans="1:7" ht="15" customHeight="1" x14ac:dyDescent="0.2">
      <c r="G53" s="155"/>
    </row>
    <row r="54" spans="1:7" ht="15" customHeight="1" x14ac:dyDescent="0.25">
      <c r="A54" s="1" t="s">
        <v>353</v>
      </c>
      <c r="G54" s="155"/>
    </row>
    <row r="55" spans="1:7" ht="15" customHeight="1" x14ac:dyDescent="0.2">
      <c r="A55" s="257" t="s">
        <v>1</v>
      </c>
      <c r="B55" s="257"/>
      <c r="C55" s="257"/>
      <c r="D55" s="257"/>
      <c r="E55" s="257"/>
      <c r="G55" s="155"/>
    </row>
    <row r="56" spans="1:7" ht="15" customHeight="1" x14ac:dyDescent="0.2">
      <c r="A56" s="257" t="s">
        <v>2</v>
      </c>
      <c r="B56" s="257"/>
      <c r="C56" s="257"/>
      <c r="D56" s="257"/>
      <c r="E56" s="257"/>
      <c r="G56" s="155"/>
    </row>
    <row r="57" spans="1:7" ht="15" customHeight="1" x14ac:dyDescent="0.2">
      <c r="A57" s="262" t="s">
        <v>354</v>
      </c>
      <c r="B57" s="262"/>
      <c r="C57" s="262"/>
      <c r="D57" s="262"/>
      <c r="E57" s="262"/>
      <c r="G57" s="155"/>
    </row>
    <row r="58" spans="1:7" ht="15" customHeight="1" x14ac:dyDescent="0.2">
      <c r="A58" s="262"/>
      <c r="B58" s="262"/>
      <c r="C58" s="262"/>
      <c r="D58" s="262"/>
      <c r="E58" s="262"/>
      <c r="G58" s="155"/>
    </row>
    <row r="59" spans="1:7" ht="15" customHeight="1" x14ac:dyDescent="0.2">
      <c r="A59" s="262"/>
      <c r="B59" s="262"/>
      <c r="C59" s="262"/>
      <c r="D59" s="262"/>
      <c r="E59" s="262"/>
      <c r="G59" s="155"/>
    </row>
    <row r="60" spans="1:7" ht="15" customHeight="1" x14ac:dyDescent="0.2">
      <c r="A60" s="262"/>
      <c r="B60" s="262"/>
      <c r="C60" s="262"/>
      <c r="D60" s="262"/>
      <c r="E60" s="262"/>
      <c r="G60" s="155"/>
    </row>
    <row r="61" spans="1:7" ht="15" customHeight="1" x14ac:dyDescent="0.2">
      <c r="A61" s="188"/>
      <c r="B61" s="188"/>
      <c r="C61" s="188"/>
      <c r="D61" s="188"/>
      <c r="E61" s="188"/>
      <c r="G61" s="155"/>
    </row>
    <row r="62" spans="1:7" ht="15" customHeight="1" x14ac:dyDescent="0.25">
      <c r="A62" s="4" t="s">
        <v>4</v>
      </c>
      <c r="B62" s="5"/>
      <c r="C62" s="5"/>
      <c r="D62" s="5"/>
      <c r="E62" s="5"/>
      <c r="G62" s="155"/>
    </row>
    <row r="63" spans="1:7" ht="15" customHeight="1" x14ac:dyDescent="0.2">
      <c r="A63" s="6" t="s">
        <v>5</v>
      </c>
      <c r="B63" s="5"/>
      <c r="C63" s="5"/>
      <c r="D63" s="5"/>
      <c r="E63" s="7" t="s">
        <v>6</v>
      </c>
      <c r="G63" s="155"/>
    </row>
    <row r="64" spans="1:7" ht="15" customHeight="1" x14ac:dyDescent="0.25">
      <c r="B64" s="4"/>
      <c r="C64" s="5"/>
      <c r="D64" s="5"/>
      <c r="E64" s="8"/>
      <c r="G64" s="155"/>
    </row>
    <row r="65" spans="1:7" ht="15" customHeight="1" x14ac:dyDescent="0.2">
      <c r="A65" s="9" t="s">
        <v>7</v>
      </c>
      <c r="B65" s="9" t="s">
        <v>8</v>
      </c>
      <c r="C65" s="9" t="s">
        <v>9</v>
      </c>
      <c r="D65" s="10" t="s">
        <v>10</v>
      </c>
      <c r="E65" s="24" t="s">
        <v>11</v>
      </c>
      <c r="G65" s="155"/>
    </row>
    <row r="66" spans="1:7" ht="15" customHeight="1" x14ac:dyDescent="0.2">
      <c r="A66" s="12">
        <v>98297</v>
      </c>
      <c r="B66" s="13">
        <v>90000000000</v>
      </c>
      <c r="C66" s="189"/>
      <c r="D66" s="15" t="s">
        <v>12</v>
      </c>
      <c r="E66" s="16">
        <v>89624.7</v>
      </c>
      <c r="G66" s="155"/>
    </row>
    <row r="67" spans="1:7" ht="15" customHeight="1" x14ac:dyDescent="0.2">
      <c r="A67" s="17"/>
      <c r="B67" s="13"/>
      <c r="C67" s="18" t="s">
        <v>13</v>
      </c>
      <c r="D67" s="19"/>
      <c r="E67" s="20">
        <f>SUM(E66:E66)</f>
        <v>89624.7</v>
      </c>
      <c r="G67" s="155"/>
    </row>
    <row r="68" spans="1:7" ht="15" customHeight="1" x14ac:dyDescent="0.2">
      <c r="A68" s="143"/>
      <c r="B68" s="143"/>
      <c r="C68" s="143"/>
      <c r="D68" s="143"/>
      <c r="G68" s="155"/>
    </row>
    <row r="69" spans="1:7" ht="15" customHeight="1" x14ac:dyDescent="0.25">
      <c r="A69" s="4" t="s">
        <v>14</v>
      </c>
      <c r="B69" s="5"/>
      <c r="C69" s="5"/>
      <c r="D69" s="5"/>
      <c r="E69" s="5"/>
      <c r="G69" s="155"/>
    </row>
    <row r="70" spans="1:7" ht="15" customHeight="1" x14ac:dyDescent="0.2">
      <c r="A70" s="6" t="s">
        <v>31</v>
      </c>
      <c r="E70" t="s">
        <v>32</v>
      </c>
      <c r="G70" s="155"/>
    </row>
    <row r="71" spans="1:7" ht="15" customHeight="1" x14ac:dyDescent="0.2">
      <c r="A71" s="143"/>
      <c r="B71" s="22"/>
      <c r="C71" s="5"/>
      <c r="E71" s="23"/>
      <c r="G71" s="155"/>
    </row>
    <row r="72" spans="1:7" ht="15" customHeight="1" x14ac:dyDescent="0.2">
      <c r="A72" s="9" t="s">
        <v>7</v>
      </c>
      <c r="B72" s="24" t="s">
        <v>8</v>
      </c>
      <c r="C72" s="9" t="s">
        <v>9</v>
      </c>
      <c r="D72" s="25" t="s">
        <v>10</v>
      </c>
      <c r="E72" s="24" t="s">
        <v>11</v>
      </c>
      <c r="G72" s="155"/>
    </row>
    <row r="73" spans="1:7" ht="15" customHeight="1" x14ac:dyDescent="0.2">
      <c r="A73" s="12">
        <v>98297</v>
      </c>
      <c r="B73" s="26">
        <v>20000000000</v>
      </c>
      <c r="C73" s="148">
        <v>3599</v>
      </c>
      <c r="D73" s="28" t="s">
        <v>17</v>
      </c>
      <c r="E73" s="16">
        <v>89624.7</v>
      </c>
      <c r="G73" s="155"/>
    </row>
    <row r="74" spans="1:7" ht="15" customHeight="1" x14ac:dyDescent="0.2">
      <c r="A74" s="12"/>
      <c r="B74" s="30"/>
      <c r="C74" s="18" t="s">
        <v>13</v>
      </c>
      <c r="D74" s="31"/>
      <c r="E74" s="32">
        <f>SUM(E73:E73)</f>
        <v>89624.7</v>
      </c>
      <c r="G74" s="155"/>
    </row>
    <row r="75" spans="1:7" ht="15" customHeight="1" x14ac:dyDescent="0.2">
      <c r="G75" s="155"/>
    </row>
    <row r="76" spans="1:7" ht="15" customHeight="1" x14ac:dyDescent="0.2">
      <c r="G76" s="155"/>
    </row>
    <row r="77" spans="1:7" ht="15" customHeight="1" x14ac:dyDescent="0.25">
      <c r="A77" s="1" t="s">
        <v>355</v>
      </c>
      <c r="G77" s="155"/>
    </row>
    <row r="78" spans="1:7" ht="15" customHeight="1" x14ac:dyDescent="0.2">
      <c r="A78" s="257" t="s">
        <v>1</v>
      </c>
      <c r="B78" s="257"/>
      <c r="C78" s="257"/>
      <c r="D78" s="257"/>
      <c r="E78" s="257"/>
      <c r="G78" s="155"/>
    </row>
    <row r="79" spans="1:7" ht="15" customHeight="1" x14ac:dyDescent="0.2">
      <c r="A79" s="257" t="s">
        <v>356</v>
      </c>
      <c r="B79" s="257"/>
      <c r="C79" s="257"/>
      <c r="D79" s="257"/>
      <c r="E79" s="257"/>
      <c r="G79" s="155"/>
    </row>
    <row r="80" spans="1:7" ht="15" customHeight="1" x14ac:dyDescent="0.2">
      <c r="A80" s="256" t="s">
        <v>357</v>
      </c>
      <c r="B80" s="256"/>
      <c r="C80" s="256"/>
      <c r="D80" s="256"/>
      <c r="E80" s="256"/>
      <c r="G80" s="155"/>
    </row>
    <row r="81" spans="1:7" ht="15" customHeight="1" x14ac:dyDescent="0.2">
      <c r="A81" s="256"/>
      <c r="B81" s="256"/>
      <c r="C81" s="256"/>
      <c r="D81" s="256"/>
      <c r="E81" s="256"/>
      <c r="G81" s="155"/>
    </row>
    <row r="82" spans="1:7" ht="15" customHeight="1" x14ac:dyDescent="0.2">
      <c r="A82" s="256"/>
      <c r="B82" s="256"/>
      <c r="C82" s="256"/>
      <c r="D82" s="256"/>
      <c r="E82" s="256"/>
      <c r="G82" s="155"/>
    </row>
    <row r="83" spans="1:7" ht="15" customHeight="1" x14ac:dyDescent="0.2">
      <c r="A83" s="256"/>
      <c r="B83" s="256"/>
      <c r="C83" s="256"/>
      <c r="D83" s="256"/>
      <c r="E83" s="256"/>
      <c r="G83" s="155"/>
    </row>
    <row r="84" spans="1:7" ht="15" customHeight="1" x14ac:dyDescent="0.2">
      <c r="A84" s="256"/>
      <c r="B84" s="256"/>
      <c r="C84" s="256"/>
      <c r="D84" s="256"/>
      <c r="E84" s="256"/>
      <c r="G84" s="155"/>
    </row>
    <row r="85" spans="1:7" ht="15" customHeight="1" x14ac:dyDescent="0.2">
      <c r="A85" s="188"/>
      <c r="B85" s="188"/>
      <c r="C85" s="188"/>
      <c r="D85" s="188"/>
      <c r="E85" s="188"/>
      <c r="G85" s="155"/>
    </row>
    <row r="86" spans="1:7" ht="15" customHeight="1" x14ac:dyDescent="0.25">
      <c r="A86" s="4" t="s">
        <v>4</v>
      </c>
      <c r="B86" s="5"/>
      <c r="C86" s="5"/>
      <c r="D86" s="5"/>
      <c r="E86" s="5"/>
      <c r="G86" s="155"/>
    </row>
    <row r="87" spans="1:7" ht="15" customHeight="1" x14ac:dyDescent="0.2">
      <c r="A87" s="6" t="s">
        <v>5</v>
      </c>
      <c r="B87" s="5"/>
      <c r="C87" s="5"/>
      <c r="D87" s="5"/>
      <c r="E87" s="7" t="s">
        <v>6</v>
      </c>
      <c r="G87" s="155"/>
    </row>
    <row r="88" spans="1:7" ht="15" customHeight="1" x14ac:dyDescent="0.25">
      <c r="B88" s="4"/>
      <c r="C88" s="5"/>
      <c r="D88" s="5"/>
      <c r="E88" s="8"/>
      <c r="G88" s="155"/>
    </row>
    <row r="89" spans="1:7" ht="15" customHeight="1" x14ac:dyDescent="0.2">
      <c r="A89" s="9" t="s">
        <v>7</v>
      </c>
      <c r="B89" s="9" t="s">
        <v>8</v>
      </c>
      <c r="C89" s="9" t="s">
        <v>9</v>
      </c>
      <c r="D89" s="10" t="s">
        <v>10</v>
      </c>
      <c r="E89" s="24" t="s">
        <v>11</v>
      </c>
      <c r="G89" s="155"/>
    </row>
    <row r="90" spans="1:7" ht="15" customHeight="1" x14ac:dyDescent="0.2">
      <c r="A90" s="12">
        <v>35015</v>
      </c>
      <c r="B90" s="13">
        <v>90000000000</v>
      </c>
      <c r="C90" s="189"/>
      <c r="D90" s="40" t="s">
        <v>27</v>
      </c>
      <c r="E90" s="16">
        <v>421543</v>
      </c>
      <c r="G90" s="155"/>
    </row>
    <row r="91" spans="1:7" ht="15" customHeight="1" x14ac:dyDescent="0.2">
      <c r="A91" s="17"/>
      <c r="B91" s="13"/>
      <c r="C91" s="18" t="s">
        <v>13</v>
      </c>
      <c r="D91" s="19"/>
      <c r="E91" s="20">
        <f>SUM(E90:E90)</f>
        <v>421543</v>
      </c>
      <c r="G91" s="155"/>
    </row>
    <row r="92" spans="1:7" ht="15" customHeight="1" x14ac:dyDescent="0.2">
      <c r="A92" s="143"/>
      <c r="B92" s="143"/>
      <c r="C92" s="143"/>
      <c r="D92" s="143"/>
      <c r="G92" s="155"/>
    </row>
    <row r="93" spans="1:7" ht="15" customHeight="1" x14ac:dyDescent="0.25">
      <c r="A93" s="4" t="s">
        <v>14</v>
      </c>
      <c r="B93" s="5"/>
      <c r="C93" s="5"/>
      <c r="D93" s="5"/>
      <c r="E93" s="5"/>
      <c r="G93" s="155"/>
    </row>
    <row r="94" spans="1:7" ht="15" customHeight="1" x14ac:dyDescent="0.2">
      <c r="A94" s="6" t="s">
        <v>31</v>
      </c>
      <c r="E94" t="s">
        <v>32</v>
      </c>
      <c r="G94" s="155"/>
    </row>
    <row r="95" spans="1:7" ht="15" customHeight="1" x14ac:dyDescent="0.2">
      <c r="A95" s="143"/>
      <c r="B95" s="22"/>
      <c r="C95" s="5"/>
      <c r="E95" s="23"/>
      <c r="G95" s="155"/>
    </row>
    <row r="96" spans="1:7" ht="15" customHeight="1" x14ac:dyDescent="0.2">
      <c r="A96" s="9" t="s">
        <v>7</v>
      </c>
      <c r="B96" s="24" t="s">
        <v>8</v>
      </c>
      <c r="C96" s="9" t="s">
        <v>9</v>
      </c>
      <c r="D96" s="25" t="s">
        <v>10</v>
      </c>
      <c r="E96" s="24" t="s">
        <v>11</v>
      </c>
      <c r="G96" s="155"/>
    </row>
    <row r="97" spans="1:7" ht="15" customHeight="1" x14ac:dyDescent="0.2">
      <c r="A97" s="12">
        <v>35015</v>
      </c>
      <c r="B97" s="26">
        <v>30005001703</v>
      </c>
      <c r="C97" s="148">
        <v>3529</v>
      </c>
      <c r="D97" s="49" t="s">
        <v>30</v>
      </c>
      <c r="E97" s="16">
        <v>421543</v>
      </c>
      <c r="G97" s="155"/>
    </row>
    <row r="98" spans="1:7" ht="15" customHeight="1" x14ac:dyDescent="0.2">
      <c r="A98" s="12"/>
      <c r="B98" s="30"/>
      <c r="C98" s="18" t="s">
        <v>13</v>
      </c>
      <c r="D98" s="31"/>
      <c r="E98" s="32">
        <f>SUM(E97:E97)</f>
        <v>421543</v>
      </c>
      <c r="G98" s="155"/>
    </row>
    <row r="99" spans="1:7" ht="15" customHeight="1" x14ac:dyDescent="0.2">
      <c r="G99" s="155"/>
    </row>
    <row r="100" spans="1:7" ht="15" customHeight="1" x14ac:dyDescent="0.2">
      <c r="G100" s="155"/>
    </row>
    <row r="101" spans="1:7" ht="15" customHeight="1" x14ac:dyDescent="0.2">
      <c r="G101" s="155"/>
    </row>
    <row r="102" spans="1:7" ht="15" customHeight="1" x14ac:dyDescent="0.2">
      <c r="G102" s="155"/>
    </row>
    <row r="103" spans="1:7" ht="15" customHeight="1" x14ac:dyDescent="0.2">
      <c r="G103" s="155"/>
    </row>
    <row r="104" spans="1:7" ht="15" customHeight="1" x14ac:dyDescent="0.2">
      <c r="G104" s="155"/>
    </row>
    <row r="105" spans="1:7" ht="15" customHeight="1" x14ac:dyDescent="0.2">
      <c r="G105" s="155"/>
    </row>
    <row r="106" spans="1:7" ht="15" customHeight="1" x14ac:dyDescent="0.25">
      <c r="A106" s="1" t="s">
        <v>358</v>
      </c>
      <c r="G106" s="155"/>
    </row>
    <row r="107" spans="1:7" ht="15" customHeight="1" x14ac:dyDescent="0.2">
      <c r="A107" s="257" t="s">
        <v>1</v>
      </c>
      <c r="B107" s="257"/>
      <c r="C107" s="257"/>
      <c r="D107" s="257"/>
      <c r="E107" s="257"/>
      <c r="G107" s="155"/>
    </row>
    <row r="108" spans="1:7" ht="15" customHeight="1" x14ac:dyDescent="0.2">
      <c r="A108" s="257" t="s">
        <v>203</v>
      </c>
      <c r="B108" s="257"/>
      <c r="C108" s="257"/>
      <c r="D108" s="257"/>
      <c r="E108" s="257"/>
      <c r="G108" s="155"/>
    </row>
    <row r="109" spans="1:7" ht="15" customHeight="1" x14ac:dyDescent="0.2">
      <c r="A109" s="256" t="s">
        <v>359</v>
      </c>
      <c r="B109" s="256"/>
      <c r="C109" s="256"/>
      <c r="D109" s="256"/>
      <c r="E109" s="256"/>
      <c r="G109" s="155"/>
    </row>
    <row r="110" spans="1:7" ht="15" customHeight="1" x14ac:dyDescent="0.2">
      <c r="A110" s="256"/>
      <c r="B110" s="256"/>
      <c r="C110" s="256"/>
      <c r="D110" s="256"/>
      <c r="E110" s="256"/>
      <c r="G110" s="155"/>
    </row>
    <row r="111" spans="1:7" ht="15" customHeight="1" x14ac:dyDescent="0.2">
      <c r="A111" s="256"/>
      <c r="B111" s="256"/>
      <c r="C111" s="256"/>
      <c r="D111" s="256"/>
      <c r="E111" s="256"/>
      <c r="G111" s="155"/>
    </row>
    <row r="112" spans="1:7" ht="15" customHeight="1" x14ac:dyDescent="0.2">
      <c r="A112" s="256"/>
      <c r="B112" s="256"/>
      <c r="C112" s="256"/>
      <c r="D112" s="256"/>
      <c r="E112" s="256"/>
      <c r="G112" s="155"/>
    </row>
    <row r="113" spans="1:7" ht="15" customHeight="1" x14ac:dyDescent="0.2">
      <c r="A113" s="256"/>
      <c r="B113" s="256"/>
      <c r="C113" s="256"/>
      <c r="D113" s="256"/>
      <c r="E113" s="256"/>
      <c r="G113" s="155"/>
    </row>
    <row r="114" spans="1:7" ht="15" customHeight="1" x14ac:dyDescent="0.2">
      <c r="A114" s="3"/>
      <c r="B114" s="3"/>
      <c r="C114" s="3"/>
      <c r="D114" s="3"/>
      <c r="E114" s="3"/>
      <c r="G114" s="155"/>
    </row>
    <row r="115" spans="1:7" ht="15" customHeight="1" x14ac:dyDescent="0.25">
      <c r="A115" s="4" t="s">
        <v>4</v>
      </c>
      <c r="B115" s="5"/>
      <c r="C115" s="5"/>
      <c r="D115" s="5"/>
      <c r="E115" s="5"/>
      <c r="G115" s="155"/>
    </row>
    <row r="116" spans="1:7" ht="15" customHeight="1" x14ac:dyDescent="0.2">
      <c r="A116" s="61" t="s">
        <v>87</v>
      </c>
      <c r="B116" s="5"/>
      <c r="C116" s="5"/>
      <c r="D116" s="5"/>
      <c r="E116" s="7" t="s">
        <v>6</v>
      </c>
      <c r="G116" s="155"/>
    </row>
    <row r="117" spans="1:7" ht="15" customHeight="1" x14ac:dyDescent="0.25">
      <c r="B117" s="4"/>
      <c r="C117" s="5"/>
      <c r="D117" s="5"/>
      <c r="E117" s="8"/>
      <c r="G117" s="155"/>
    </row>
    <row r="118" spans="1:7" ht="15" customHeight="1" x14ac:dyDescent="0.2">
      <c r="A118" s="24" t="s">
        <v>7</v>
      </c>
      <c r="B118" s="9" t="s">
        <v>8</v>
      </c>
      <c r="C118" s="9" t="s">
        <v>9</v>
      </c>
      <c r="D118" s="10" t="s">
        <v>10</v>
      </c>
      <c r="E118" s="11" t="s">
        <v>11</v>
      </c>
      <c r="G118" s="155"/>
    </row>
    <row r="119" spans="1:7" ht="15" customHeight="1" x14ac:dyDescent="0.2">
      <c r="A119" s="50">
        <v>34070</v>
      </c>
      <c r="B119" s="13">
        <v>90000000000</v>
      </c>
      <c r="C119" s="14"/>
      <c r="D119" s="40" t="s">
        <v>27</v>
      </c>
      <c r="E119" s="16">
        <v>15000</v>
      </c>
      <c r="G119" s="155"/>
    </row>
    <row r="120" spans="1:7" ht="15" customHeight="1" x14ac:dyDescent="0.2">
      <c r="A120" s="116"/>
      <c r="B120" s="13"/>
      <c r="C120" s="18" t="s">
        <v>13</v>
      </c>
      <c r="D120" s="19"/>
      <c r="E120" s="20">
        <f>SUM(E119:E119)</f>
        <v>15000</v>
      </c>
      <c r="G120" s="155"/>
    </row>
    <row r="121" spans="1:7" ht="15" customHeight="1" x14ac:dyDescent="0.2">
      <c r="A121" s="21"/>
      <c r="B121" s="21"/>
      <c r="C121" s="21"/>
      <c r="D121" s="21"/>
      <c r="G121" s="155"/>
    </row>
    <row r="122" spans="1:7" ht="15" customHeight="1" x14ac:dyDescent="0.25">
      <c r="A122" s="4" t="s">
        <v>14</v>
      </c>
      <c r="B122" s="5"/>
      <c r="C122" s="5"/>
      <c r="D122" s="5"/>
      <c r="E122" s="5"/>
      <c r="G122" s="155"/>
    </row>
    <row r="123" spans="1:7" ht="15" customHeight="1" x14ac:dyDescent="0.2">
      <c r="A123" s="61" t="s">
        <v>87</v>
      </c>
      <c r="B123" s="35"/>
      <c r="C123" s="35"/>
      <c r="D123" s="35"/>
      <c r="E123" s="36" t="s">
        <v>88</v>
      </c>
      <c r="G123" s="155"/>
    </row>
    <row r="124" spans="1:7" ht="15" customHeight="1" x14ac:dyDescent="0.2">
      <c r="A124" s="21"/>
      <c r="B124" s="22"/>
      <c r="C124" s="5"/>
      <c r="E124" s="23"/>
      <c r="G124" s="155"/>
    </row>
    <row r="125" spans="1:7" ht="15" customHeight="1" x14ac:dyDescent="0.2">
      <c r="A125" s="9" t="s">
        <v>7</v>
      </c>
      <c r="B125" s="24" t="s">
        <v>8</v>
      </c>
      <c r="C125" s="9" t="s">
        <v>9</v>
      </c>
      <c r="D125" s="25" t="s">
        <v>10</v>
      </c>
      <c r="E125" s="11" t="s">
        <v>11</v>
      </c>
      <c r="G125" s="155"/>
    </row>
    <row r="126" spans="1:7" ht="15" customHeight="1" x14ac:dyDescent="0.2">
      <c r="A126" s="12">
        <v>34070</v>
      </c>
      <c r="B126" s="27">
        <v>30001001100</v>
      </c>
      <c r="C126" s="27">
        <v>3121</v>
      </c>
      <c r="D126" s="49" t="s">
        <v>30</v>
      </c>
      <c r="E126" s="29">
        <v>15000</v>
      </c>
      <c r="G126" s="155"/>
    </row>
    <row r="127" spans="1:7" ht="15" customHeight="1" x14ac:dyDescent="0.2">
      <c r="A127" s="17"/>
      <c r="B127" s="55"/>
      <c r="C127" s="18" t="s">
        <v>13</v>
      </c>
      <c r="D127" s="31"/>
      <c r="E127" s="32">
        <f>SUM(E126:E126)</f>
        <v>15000</v>
      </c>
      <c r="G127" s="155"/>
    </row>
    <row r="128" spans="1:7" ht="15" customHeight="1" x14ac:dyDescent="0.2">
      <c r="G128" s="155"/>
    </row>
    <row r="129" spans="1:7" ht="15" customHeight="1" x14ac:dyDescent="0.2">
      <c r="G129" s="155"/>
    </row>
    <row r="130" spans="1:7" ht="15" customHeight="1" x14ac:dyDescent="0.25">
      <c r="A130" s="43" t="s">
        <v>360</v>
      </c>
      <c r="G130" s="155"/>
    </row>
    <row r="131" spans="1:7" ht="15" customHeight="1" x14ac:dyDescent="0.2">
      <c r="A131" s="259" t="s">
        <v>1</v>
      </c>
      <c r="B131" s="259"/>
      <c r="C131" s="259"/>
      <c r="D131" s="259"/>
      <c r="E131" s="259"/>
      <c r="G131" s="155"/>
    </row>
    <row r="132" spans="1:7" ht="15" customHeight="1" x14ac:dyDescent="0.2">
      <c r="A132" s="257" t="s">
        <v>70</v>
      </c>
      <c r="B132" s="257"/>
      <c r="C132" s="257"/>
      <c r="D132" s="257"/>
      <c r="E132" s="257"/>
      <c r="G132" s="155"/>
    </row>
    <row r="133" spans="1:7" ht="15" customHeight="1" x14ac:dyDescent="0.2">
      <c r="A133" s="254" t="s">
        <v>361</v>
      </c>
      <c r="B133" s="254"/>
      <c r="C133" s="254"/>
      <c r="D133" s="254"/>
      <c r="E133" s="254"/>
      <c r="G133" s="155"/>
    </row>
    <row r="134" spans="1:7" ht="15" customHeight="1" x14ac:dyDescent="0.2">
      <c r="A134" s="254"/>
      <c r="B134" s="254"/>
      <c r="C134" s="254"/>
      <c r="D134" s="254"/>
      <c r="E134" s="254"/>
      <c r="G134" s="155"/>
    </row>
    <row r="135" spans="1:7" ht="15" customHeight="1" x14ac:dyDescent="0.2">
      <c r="A135" s="254"/>
      <c r="B135" s="254"/>
      <c r="C135" s="254"/>
      <c r="D135" s="254"/>
      <c r="E135" s="254"/>
      <c r="G135" s="155"/>
    </row>
    <row r="136" spans="1:7" ht="15" customHeight="1" x14ac:dyDescent="0.2">
      <c r="A136" s="254"/>
      <c r="B136" s="254"/>
      <c r="C136" s="254"/>
      <c r="D136" s="254"/>
      <c r="E136" s="254"/>
      <c r="G136" s="155"/>
    </row>
    <row r="137" spans="1:7" ht="15" customHeight="1" x14ac:dyDescent="0.2">
      <c r="A137" s="254"/>
      <c r="B137" s="254"/>
      <c r="C137" s="254"/>
      <c r="D137" s="254"/>
      <c r="E137" s="254"/>
      <c r="G137" s="155"/>
    </row>
    <row r="138" spans="1:7" ht="15" customHeight="1" x14ac:dyDescent="0.2">
      <c r="A138" s="254"/>
      <c r="B138" s="254"/>
      <c r="C138" s="254"/>
      <c r="D138" s="254"/>
      <c r="E138" s="254"/>
      <c r="G138" s="155"/>
    </row>
    <row r="139" spans="1:7" ht="15" customHeight="1" x14ac:dyDescent="0.2">
      <c r="A139" s="254"/>
      <c r="B139" s="254"/>
      <c r="C139" s="254"/>
      <c r="D139" s="254"/>
      <c r="E139" s="254"/>
      <c r="G139" s="155"/>
    </row>
    <row r="140" spans="1:7" ht="15" customHeight="1" x14ac:dyDescent="0.2">
      <c r="A140" s="103"/>
      <c r="B140" s="103"/>
      <c r="C140" s="103"/>
      <c r="D140" s="103"/>
      <c r="E140" s="103"/>
      <c r="G140" s="155"/>
    </row>
    <row r="141" spans="1:7" ht="15" customHeight="1" x14ac:dyDescent="0.25">
      <c r="A141" s="34" t="s">
        <v>4</v>
      </c>
      <c r="B141" s="35"/>
      <c r="C141" s="35"/>
      <c r="D141" s="35"/>
      <c r="E141" s="35"/>
      <c r="G141" s="155"/>
    </row>
    <row r="142" spans="1:7" ht="15" customHeight="1" x14ac:dyDescent="0.2">
      <c r="A142" s="61" t="s">
        <v>87</v>
      </c>
      <c r="B142" s="35"/>
      <c r="C142" s="35"/>
      <c r="D142" s="35"/>
      <c r="E142" s="36" t="s">
        <v>88</v>
      </c>
      <c r="G142" s="155"/>
    </row>
    <row r="143" spans="1:7" ht="15" customHeight="1" x14ac:dyDescent="0.25">
      <c r="A143" s="45"/>
      <c r="B143" s="34"/>
      <c r="C143" s="35"/>
      <c r="D143" s="35"/>
      <c r="E143" s="62"/>
      <c r="G143" s="155"/>
    </row>
    <row r="144" spans="1:7" ht="15" customHeight="1" x14ac:dyDescent="0.2">
      <c r="A144" s="24" t="s">
        <v>7</v>
      </c>
      <c r="B144" s="9" t="s">
        <v>8</v>
      </c>
      <c r="C144" s="24" t="s">
        <v>9</v>
      </c>
      <c r="D144" s="63" t="s">
        <v>10</v>
      </c>
      <c r="E144" s="24" t="s">
        <v>11</v>
      </c>
      <c r="G144" s="155"/>
    </row>
    <row r="145" spans="1:7" ht="15" customHeight="1" x14ac:dyDescent="0.2">
      <c r="A145" s="187">
        <v>32133123</v>
      </c>
      <c r="B145" s="165">
        <v>90000000000</v>
      </c>
      <c r="C145" s="39"/>
      <c r="D145" s="40" t="s">
        <v>27</v>
      </c>
      <c r="E145" s="41">
        <v>49761.63</v>
      </c>
      <c r="G145" s="155"/>
    </row>
    <row r="146" spans="1:7" ht="15" customHeight="1" x14ac:dyDescent="0.2">
      <c r="A146" s="187">
        <v>32533123</v>
      </c>
      <c r="B146" s="165">
        <v>90000000000</v>
      </c>
      <c r="C146" s="39"/>
      <c r="D146" s="40" t="s">
        <v>27</v>
      </c>
      <c r="E146" s="41">
        <v>281982.57</v>
      </c>
      <c r="G146" s="155"/>
    </row>
    <row r="147" spans="1:7" ht="15" customHeight="1" x14ac:dyDescent="0.2">
      <c r="A147" s="187">
        <v>32133123</v>
      </c>
      <c r="B147" s="165">
        <v>90000000000</v>
      </c>
      <c r="C147" s="39"/>
      <c r="D147" s="40" t="s">
        <v>27</v>
      </c>
      <c r="E147" s="41">
        <v>55184.22</v>
      </c>
      <c r="G147" s="155"/>
    </row>
    <row r="148" spans="1:7" ht="15" customHeight="1" x14ac:dyDescent="0.2">
      <c r="A148" s="187">
        <v>32533123</v>
      </c>
      <c r="B148" s="165">
        <v>90000000000</v>
      </c>
      <c r="C148" s="39"/>
      <c r="D148" s="40" t="s">
        <v>27</v>
      </c>
      <c r="E148" s="41">
        <v>312710.58</v>
      </c>
      <c r="G148" s="155"/>
    </row>
    <row r="149" spans="1:7" ht="15" customHeight="1" x14ac:dyDescent="0.2">
      <c r="A149" s="116"/>
      <c r="B149" s="13"/>
      <c r="C149" s="52" t="s">
        <v>13</v>
      </c>
      <c r="D149" s="67"/>
      <c r="E149" s="68">
        <f>SUM(E145:E148)</f>
        <v>699639</v>
      </c>
      <c r="G149" s="155"/>
    </row>
    <row r="150" spans="1:7" ht="15" customHeight="1" x14ac:dyDescent="0.25">
      <c r="A150" s="43"/>
      <c r="B150" s="44"/>
      <c r="C150" s="44"/>
      <c r="D150" s="44"/>
      <c r="E150" s="44"/>
      <c r="G150" s="155"/>
    </row>
    <row r="151" spans="1:7" ht="15" customHeight="1" x14ac:dyDescent="0.25">
      <c r="A151" s="43"/>
      <c r="B151" s="44"/>
      <c r="C151" s="44"/>
      <c r="D151" s="44"/>
      <c r="E151" s="44"/>
      <c r="G151" s="155"/>
    </row>
    <row r="152" spans="1:7" ht="15" customHeight="1" x14ac:dyDescent="0.25">
      <c r="A152" s="43"/>
      <c r="B152" s="44"/>
      <c r="C152" s="44"/>
      <c r="D152" s="44"/>
      <c r="E152" s="44"/>
      <c r="G152" s="155"/>
    </row>
    <row r="153" spans="1:7" ht="15" customHeight="1" x14ac:dyDescent="0.25">
      <c r="A153" s="43"/>
      <c r="B153" s="44"/>
      <c r="C153" s="44"/>
      <c r="D153" s="44"/>
      <c r="E153" s="44"/>
      <c r="G153" s="155"/>
    </row>
    <row r="154" spans="1:7" ht="15" customHeight="1" x14ac:dyDescent="0.25">
      <c r="A154" s="43"/>
      <c r="B154" s="44"/>
      <c r="C154" s="44"/>
      <c r="D154" s="44"/>
      <c r="E154" s="44"/>
      <c r="G154" s="155"/>
    </row>
    <row r="155" spans="1:7" ht="15" customHeight="1" x14ac:dyDescent="0.25">
      <c r="A155" s="43"/>
      <c r="B155" s="44"/>
      <c r="C155" s="44"/>
      <c r="D155" s="44"/>
      <c r="E155" s="44"/>
      <c r="G155" s="155"/>
    </row>
    <row r="156" spans="1:7" ht="15" customHeight="1" x14ac:dyDescent="0.25">
      <c r="A156" s="43"/>
      <c r="B156" s="44"/>
      <c r="C156" s="44"/>
      <c r="D156" s="44"/>
      <c r="E156" s="44"/>
      <c r="G156" s="155"/>
    </row>
    <row r="157" spans="1:7" ht="15" customHeight="1" x14ac:dyDescent="0.25">
      <c r="A157" s="43"/>
      <c r="B157" s="44"/>
      <c r="C157" s="44"/>
      <c r="D157" s="44"/>
      <c r="E157" s="44"/>
      <c r="G157" s="155"/>
    </row>
    <row r="158" spans="1:7" ht="15" customHeight="1" x14ac:dyDescent="0.25">
      <c r="A158" s="34" t="s">
        <v>14</v>
      </c>
      <c r="B158" s="35"/>
      <c r="C158" s="35"/>
      <c r="D158" s="35"/>
      <c r="E158" s="45"/>
      <c r="G158" s="155"/>
    </row>
    <row r="159" spans="1:7" ht="15" customHeight="1" x14ac:dyDescent="0.2">
      <c r="A159" s="61" t="s">
        <v>87</v>
      </c>
      <c r="B159" s="35"/>
      <c r="C159" s="35"/>
      <c r="D159" s="35"/>
      <c r="E159" s="36" t="s">
        <v>88</v>
      </c>
      <c r="G159" s="155"/>
    </row>
    <row r="160" spans="1:7" ht="15" customHeight="1" x14ac:dyDescent="0.25">
      <c r="A160" s="45"/>
      <c r="B160" s="34"/>
      <c r="C160" s="35"/>
      <c r="D160" s="35"/>
      <c r="E160" s="62"/>
      <c r="G160" s="155"/>
    </row>
    <row r="161" spans="1:7" ht="15" customHeight="1" x14ac:dyDescent="0.2">
      <c r="A161" s="24" t="s">
        <v>7</v>
      </c>
      <c r="B161" s="9" t="s">
        <v>8</v>
      </c>
      <c r="C161" s="24" t="s">
        <v>9</v>
      </c>
      <c r="D161" s="63" t="s">
        <v>10</v>
      </c>
      <c r="E161" s="24" t="s">
        <v>11</v>
      </c>
      <c r="G161" s="155"/>
    </row>
    <row r="162" spans="1:7" ht="15" customHeight="1" x14ac:dyDescent="0.2">
      <c r="A162" s="187">
        <v>32133123</v>
      </c>
      <c r="B162" s="165">
        <v>30001001022</v>
      </c>
      <c r="C162" s="39">
        <v>3114</v>
      </c>
      <c r="D162" s="78" t="s">
        <v>78</v>
      </c>
      <c r="E162" s="41">
        <v>49761.63</v>
      </c>
      <c r="G162" s="155"/>
    </row>
    <row r="163" spans="1:7" ht="15" customHeight="1" x14ac:dyDescent="0.2">
      <c r="A163" s="187">
        <v>32533123</v>
      </c>
      <c r="B163" s="165">
        <v>30001001022</v>
      </c>
      <c r="C163" s="39">
        <v>3114</v>
      </c>
      <c r="D163" s="78" t="s">
        <v>78</v>
      </c>
      <c r="E163" s="41">
        <v>281982.57</v>
      </c>
      <c r="G163" s="155"/>
    </row>
    <row r="164" spans="1:7" ht="15" customHeight="1" x14ac:dyDescent="0.2">
      <c r="A164" s="187">
        <v>32133123</v>
      </c>
      <c r="B164" s="165">
        <v>30001001025</v>
      </c>
      <c r="C164" s="39">
        <v>3114</v>
      </c>
      <c r="D164" s="78" t="s">
        <v>78</v>
      </c>
      <c r="E164" s="41">
        <v>55184.22</v>
      </c>
      <c r="G164" s="155"/>
    </row>
    <row r="165" spans="1:7" ht="15" customHeight="1" x14ac:dyDescent="0.2">
      <c r="A165" s="187">
        <v>32533123</v>
      </c>
      <c r="B165" s="165">
        <v>30001001025</v>
      </c>
      <c r="C165" s="39">
        <v>3114</v>
      </c>
      <c r="D165" s="78" t="s">
        <v>78</v>
      </c>
      <c r="E165" s="41">
        <v>312710.58</v>
      </c>
      <c r="G165" s="155"/>
    </row>
    <row r="166" spans="1:7" ht="15" customHeight="1" x14ac:dyDescent="0.2">
      <c r="A166" s="116"/>
      <c r="B166" s="13"/>
      <c r="C166" s="52" t="s">
        <v>13</v>
      </c>
      <c r="D166" s="67"/>
      <c r="E166" s="68">
        <f>SUM(E162:E165)</f>
        <v>699639</v>
      </c>
      <c r="G166" s="155"/>
    </row>
    <row r="167" spans="1:7" ht="15" customHeight="1" x14ac:dyDescent="0.2">
      <c r="G167" s="155"/>
    </row>
    <row r="168" spans="1:7" ht="15" customHeight="1" x14ac:dyDescent="0.2">
      <c r="G168" s="155"/>
    </row>
    <row r="169" spans="1:7" ht="15" customHeight="1" x14ac:dyDescent="0.25">
      <c r="A169" s="1" t="s">
        <v>362</v>
      </c>
      <c r="G169" s="155"/>
    </row>
    <row r="170" spans="1:7" ht="15" customHeight="1" x14ac:dyDescent="0.2">
      <c r="A170" s="257" t="s">
        <v>1</v>
      </c>
      <c r="B170" s="257"/>
      <c r="C170" s="257"/>
      <c r="D170" s="257"/>
      <c r="E170" s="257"/>
      <c r="G170" s="155"/>
    </row>
    <row r="171" spans="1:7" ht="15" customHeight="1" x14ac:dyDescent="0.2">
      <c r="A171" s="257" t="s">
        <v>81</v>
      </c>
      <c r="B171" s="257"/>
      <c r="C171" s="257"/>
      <c r="D171" s="257"/>
      <c r="E171" s="257"/>
      <c r="G171" s="155"/>
    </row>
    <row r="172" spans="1:7" ht="15" customHeight="1" x14ac:dyDescent="0.2">
      <c r="A172" s="254" t="s">
        <v>363</v>
      </c>
      <c r="B172" s="254"/>
      <c r="C172" s="254"/>
      <c r="D172" s="254"/>
      <c r="E172" s="254"/>
      <c r="G172" s="155"/>
    </row>
    <row r="173" spans="1:7" ht="15" customHeight="1" x14ac:dyDescent="0.2">
      <c r="A173" s="254"/>
      <c r="B173" s="254"/>
      <c r="C173" s="254"/>
      <c r="D173" s="254"/>
      <c r="E173" s="254"/>
      <c r="G173" s="155"/>
    </row>
    <row r="174" spans="1:7" ht="15" customHeight="1" x14ac:dyDescent="0.2">
      <c r="A174" s="254"/>
      <c r="B174" s="254"/>
      <c r="C174" s="254"/>
      <c r="D174" s="254"/>
      <c r="E174" s="254"/>
      <c r="G174" s="155"/>
    </row>
    <row r="175" spans="1:7" ht="15" customHeight="1" x14ac:dyDescent="0.2">
      <c r="A175" s="254"/>
      <c r="B175" s="254"/>
      <c r="C175" s="254"/>
      <c r="D175" s="254"/>
      <c r="E175" s="254"/>
      <c r="G175" s="155"/>
    </row>
    <row r="176" spans="1:7" ht="15" customHeight="1" x14ac:dyDescent="0.2">
      <c r="A176" s="254"/>
      <c r="B176" s="254"/>
      <c r="C176" s="254"/>
      <c r="D176" s="254"/>
      <c r="E176" s="254"/>
      <c r="G176" s="155"/>
    </row>
    <row r="177" spans="1:7" ht="15" customHeight="1" x14ac:dyDescent="0.2">
      <c r="A177" s="254"/>
      <c r="B177" s="254"/>
      <c r="C177" s="254"/>
      <c r="D177" s="254"/>
      <c r="E177" s="254"/>
      <c r="G177" s="155"/>
    </row>
    <row r="178" spans="1:7" ht="15" customHeight="1" x14ac:dyDescent="0.2">
      <c r="A178" s="254"/>
      <c r="B178" s="254"/>
      <c r="C178" s="254"/>
      <c r="D178" s="254"/>
      <c r="E178" s="254"/>
      <c r="G178" s="155"/>
    </row>
    <row r="179" spans="1:7" ht="15" customHeight="1" x14ac:dyDescent="0.2">
      <c r="A179" s="142"/>
      <c r="B179" s="142"/>
      <c r="C179" s="142"/>
      <c r="D179" s="142"/>
      <c r="E179" s="142"/>
      <c r="G179" s="155"/>
    </row>
    <row r="180" spans="1:7" ht="15" customHeight="1" x14ac:dyDescent="0.2">
      <c r="A180" s="142"/>
      <c r="B180" s="142"/>
      <c r="C180" s="142"/>
      <c r="D180" s="142"/>
      <c r="E180" s="142"/>
      <c r="G180" s="155"/>
    </row>
    <row r="181" spans="1:7" ht="15" customHeight="1" x14ac:dyDescent="0.25">
      <c r="A181" s="34" t="s">
        <v>4</v>
      </c>
      <c r="B181" s="35"/>
      <c r="C181" s="35"/>
      <c r="D181" s="35"/>
      <c r="E181" s="35"/>
      <c r="G181" s="155"/>
    </row>
    <row r="182" spans="1:7" ht="15" customHeight="1" x14ac:dyDescent="0.2">
      <c r="A182" s="6" t="s">
        <v>5</v>
      </c>
      <c r="B182" s="5"/>
      <c r="C182" s="5"/>
      <c r="D182" s="5"/>
      <c r="E182" s="7" t="s">
        <v>6</v>
      </c>
      <c r="G182" s="155"/>
    </row>
    <row r="183" spans="1:7" ht="15" customHeight="1" x14ac:dyDescent="0.25">
      <c r="A183" s="143"/>
      <c r="B183" s="4"/>
      <c r="C183" s="5"/>
      <c r="D183" s="5"/>
      <c r="E183" s="8"/>
      <c r="G183" s="155"/>
    </row>
    <row r="184" spans="1:7" ht="15" customHeight="1" x14ac:dyDescent="0.2">
      <c r="A184" s="9" t="s">
        <v>7</v>
      </c>
      <c r="B184" s="9" t="s">
        <v>8</v>
      </c>
      <c r="C184" s="9" t="s">
        <v>9</v>
      </c>
      <c r="D184" s="10" t="s">
        <v>10</v>
      </c>
      <c r="E184" s="11" t="s">
        <v>11</v>
      </c>
      <c r="G184" s="155"/>
    </row>
    <row r="185" spans="1:7" ht="15" customHeight="1" x14ac:dyDescent="0.2">
      <c r="A185" s="190">
        <v>38587505</v>
      </c>
      <c r="B185" s="38">
        <v>90000000000</v>
      </c>
      <c r="C185" s="145"/>
      <c r="D185" s="28" t="s">
        <v>84</v>
      </c>
      <c r="E185" s="41">
        <v>11352940.26</v>
      </c>
      <c r="G185" s="155"/>
    </row>
    <row r="186" spans="1:7" ht="15" customHeight="1" x14ac:dyDescent="0.2">
      <c r="A186" s="190">
        <v>38187501</v>
      </c>
      <c r="B186" s="38">
        <v>90000000000</v>
      </c>
      <c r="C186" s="145"/>
      <c r="D186" s="28" t="s">
        <v>84</v>
      </c>
      <c r="E186" s="41">
        <v>667820.02</v>
      </c>
      <c r="G186" s="155"/>
    </row>
    <row r="187" spans="1:7" ht="15" customHeight="1" x14ac:dyDescent="0.2">
      <c r="A187" s="146"/>
      <c r="B187" s="38"/>
      <c r="C187" s="18" t="s">
        <v>13</v>
      </c>
      <c r="D187" s="19"/>
      <c r="E187" s="20">
        <f>SUM(E185:E186)</f>
        <v>12020760.279999999</v>
      </c>
      <c r="G187" s="155"/>
    </row>
    <row r="188" spans="1:7" ht="15" customHeight="1" x14ac:dyDescent="0.25">
      <c r="A188" s="43"/>
      <c r="B188" s="44"/>
      <c r="C188" s="44"/>
      <c r="D188" s="44"/>
      <c r="E188" s="44"/>
      <c r="G188" s="155"/>
    </row>
    <row r="189" spans="1:7" ht="15" customHeight="1" x14ac:dyDescent="0.25">
      <c r="A189" s="34" t="s">
        <v>14</v>
      </c>
      <c r="B189" s="35"/>
      <c r="C189" s="35"/>
      <c r="G189" s="155"/>
    </row>
    <row r="190" spans="1:7" ht="15" customHeight="1" x14ac:dyDescent="0.2">
      <c r="A190" s="61" t="s">
        <v>231</v>
      </c>
      <c r="B190" s="35"/>
      <c r="C190" s="35"/>
      <c r="D190" s="35"/>
      <c r="E190" s="36" t="s">
        <v>232</v>
      </c>
      <c r="G190" s="155"/>
    </row>
    <row r="191" spans="1:7" ht="15" customHeight="1" x14ac:dyDescent="0.2">
      <c r="A191" s="147"/>
      <c r="B191" s="46"/>
      <c r="C191" s="35"/>
      <c r="D191" s="44"/>
      <c r="E191" s="47"/>
      <c r="G191" s="155"/>
    </row>
    <row r="192" spans="1:7" ht="15" customHeight="1" x14ac:dyDescent="0.2">
      <c r="A192" s="24" t="s">
        <v>7</v>
      </c>
      <c r="B192" s="24" t="s">
        <v>8</v>
      </c>
      <c r="C192" s="24" t="s">
        <v>9</v>
      </c>
      <c r="D192" s="48" t="s">
        <v>10</v>
      </c>
      <c r="E192" s="11" t="s">
        <v>11</v>
      </c>
      <c r="G192" s="155"/>
    </row>
    <row r="193" spans="1:7" ht="15" customHeight="1" x14ac:dyDescent="0.2">
      <c r="A193" s="190">
        <v>38587505</v>
      </c>
      <c r="B193" s="148">
        <v>30004001600</v>
      </c>
      <c r="C193" s="145">
        <v>2212</v>
      </c>
      <c r="D193" s="28" t="s">
        <v>239</v>
      </c>
      <c r="E193" s="41">
        <v>11352940.26</v>
      </c>
      <c r="G193" s="155"/>
    </row>
    <row r="194" spans="1:7" ht="15" customHeight="1" x14ac:dyDescent="0.2">
      <c r="A194" s="190">
        <v>38187501</v>
      </c>
      <c r="B194" s="148">
        <v>30004001600</v>
      </c>
      <c r="C194" s="145">
        <v>2212</v>
      </c>
      <c r="D194" s="28" t="s">
        <v>239</v>
      </c>
      <c r="E194" s="41">
        <v>667820.02</v>
      </c>
      <c r="G194" s="155"/>
    </row>
    <row r="195" spans="1:7" ht="15" customHeight="1" x14ac:dyDescent="0.2">
      <c r="A195" s="149"/>
      <c r="B195" s="51"/>
      <c r="C195" s="52" t="s">
        <v>13</v>
      </c>
      <c r="D195" s="53"/>
      <c r="E195" s="54">
        <f>SUM(E193:E194)</f>
        <v>12020760.279999999</v>
      </c>
      <c r="G195" s="155"/>
    </row>
    <row r="196" spans="1:7" ht="15" customHeight="1" x14ac:dyDescent="0.2">
      <c r="G196" s="155"/>
    </row>
    <row r="197" spans="1:7" ht="15" customHeight="1" x14ac:dyDescent="0.2">
      <c r="G197" s="155"/>
    </row>
    <row r="198" spans="1:7" ht="15" customHeight="1" x14ac:dyDescent="0.25">
      <c r="A198" s="1" t="s">
        <v>364</v>
      </c>
      <c r="G198" s="155"/>
    </row>
    <row r="199" spans="1:7" ht="15" customHeight="1" x14ac:dyDescent="0.2">
      <c r="A199" s="258" t="s">
        <v>1</v>
      </c>
      <c r="B199" s="258"/>
      <c r="C199" s="258"/>
      <c r="D199" s="258"/>
      <c r="E199" s="258"/>
      <c r="G199" s="155"/>
    </row>
    <row r="200" spans="1:7" ht="15" customHeight="1" x14ac:dyDescent="0.2">
      <c r="A200" s="257" t="s">
        <v>70</v>
      </c>
      <c r="B200" s="257"/>
      <c r="C200" s="257"/>
      <c r="D200" s="257"/>
      <c r="E200" s="257"/>
      <c r="G200" s="155"/>
    </row>
    <row r="201" spans="1:7" ht="15" customHeight="1" x14ac:dyDescent="0.2">
      <c r="A201" s="254" t="s">
        <v>365</v>
      </c>
      <c r="B201" s="254"/>
      <c r="C201" s="254"/>
      <c r="D201" s="254"/>
      <c r="E201" s="254"/>
      <c r="G201" s="155"/>
    </row>
    <row r="202" spans="1:7" ht="15" customHeight="1" x14ac:dyDescent="0.2">
      <c r="A202" s="254"/>
      <c r="B202" s="254"/>
      <c r="C202" s="254"/>
      <c r="D202" s="254"/>
      <c r="E202" s="254"/>
      <c r="G202" s="155"/>
    </row>
    <row r="203" spans="1:7" ht="15" customHeight="1" x14ac:dyDescent="0.2">
      <c r="A203" s="254"/>
      <c r="B203" s="254"/>
      <c r="C203" s="254"/>
      <c r="D203" s="254"/>
      <c r="E203" s="254"/>
      <c r="G203" s="155"/>
    </row>
    <row r="204" spans="1:7" ht="15" customHeight="1" x14ac:dyDescent="0.2">
      <c r="A204" s="254"/>
      <c r="B204" s="254"/>
      <c r="C204" s="254"/>
      <c r="D204" s="254"/>
      <c r="E204" s="254"/>
      <c r="G204" s="155"/>
    </row>
    <row r="205" spans="1:7" ht="15" customHeight="1" x14ac:dyDescent="0.2">
      <c r="A205" s="254"/>
      <c r="B205" s="254"/>
      <c r="C205" s="254"/>
      <c r="D205" s="254"/>
      <c r="E205" s="254"/>
      <c r="G205" s="155"/>
    </row>
    <row r="206" spans="1:7" ht="15" customHeight="1" x14ac:dyDescent="0.2">
      <c r="A206" s="254"/>
      <c r="B206" s="254"/>
      <c r="C206" s="254"/>
      <c r="D206" s="254"/>
      <c r="E206" s="254"/>
      <c r="G206" s="155"/>
    </row>
    <row r="207" spans="1:7" ht="15" customHeight="1" x14ac:dyDescent="0.2">
      <c r="A207" s="254"/>
      <c r="B207" s="254"/>
      <c r="C207" s="254"/>
      <c r="D207" s="254"/>
      <c r="E207" s="254"/>
      <c r="G207" s="155"/>
    </row>
    <row r="208" spans="1:7" ht="15" customHeight="1" x14ac:dyDescent="0.2">
      <c r="A208" s="2"/>
      <c r="B208" s="2"/>
      <c r="C208" s="2"/>
      <c r="D208" s="2"/>
      <c r="E208" s="2"/>
      <c r="G208" s="155"/>
    </row>
    <row r="209" spans="1:7" ht="15" customHeight="1" x14ac:dyDescent="0.2">
      <c r="G209" s="155"/>
    </row>
    <row r="210" spans="1:7" ht="15" customHeight="1" x14ac:dyDescent="0.25">
      <c r="A210" s="34" t="s">
        <v>4</v>
      </c>
      <c r="B210" s="5"/>
      <c r="C210" s="5"/>
      <c r="D210" s="5"/>
      <c r="E210" s="5"/>
      <c r="G210" s="155"/>
    </row>
    <row r="211" spans="1:7" ht="15" customHeight="1" x14ac:dyDescent="0.2">
      <c r="A211" s="69" t="s">
        <v>72</v>
      </c>
      <c r="B211" s="5"/>
      <c r="C211" s="5"/>
      <c r="D211" s="5"/>
      <c r="E211" s="7" t="s">
        <v>366</v>
      </c>
      <c r="G211" s="155"/>
    </row>
    <row r="212" spans="1:7" ht="15" customHeight="1" x14ac:dyDescent="0.25">
      <c r="A212" s="4"/>
      <c r="B212" s="21"/>
      <c r="C212" s="5"/>
      <c r="D212" s="5"/>
      <c r="E212" s="8"/>
      <c r="G212" s="155"/>
    </row>
    <row r="213" spans="1:7" ht="15" customHeight="1" x14ac:dyDescent="0.2">
      <c r="A213" s="9" t="s">
        <v>7</v>
      </c>
      <c r="B213" s="24" t="s">
        <v>8</v>
      </c>
      <c r="C213" s="9" t="s">
        <v>9</v>
      </c>
      <c r="D213" s="10" t="s">
        <v>10</v>
      </c>
      <c r="E213" s="24" t="s">
        <v>11</v>
      </c>
      <c r="G213" s="155"/>
    </row>
    <row r="214" spans="1:7" ht="15" customHeight="1" x14ac:dyDescent="0.2">
      <c r="A214" s="70">
        <v>32533007</v>
      </c>
      <c r="B214" s="71">
        <v>50001000000</v>
      </c>
      <c r="C214" s="57"/>
      <c r="D214" s="93" t="s">
        <v>74</v>
      </c>
      <c r="E214" s="72">
        <v>958185.58</v>
      </c>
      <c r="G214" s="155"/>
    </row>
    <row r="215" spans="1:7" ht="15" customHeight="1" x14ac:dyDescent="0.2">
      <c r="A215" s="70">
        <v>32133007</v>
      </c>
      <c r="B215" s="71">
        <v>50001000000</v>
      </c>
      <c r="C215" s="57"/>
      <c r="D215" s="93" t="s">
        <v>74</v>
      </c>
      <c r="E215" s="72">
        <v>169091.58</v>
      </c>
      <c r="G215" s="155"/>
    </row>
    <row r="216" spans="1:7" ht="15" customHeight="1" x14ac:dyDescent="0.2">
      <c r="A216" s="55"/>
      <c r="B216" s="37"/>
      <c r="C216" s="18" t="s">
        <v>13</v>
      </c>
      <c r="D216" s="19"/>
      <c r="E216" s="20">
        <f>SUM(E214:E215)</f>
        <v>1127277.1599999999</v>
      </c>
      <c r="G216" s="155"/>
    </row>
    <row r="217" spans="1:7" ht="15" customHeight="1" x14ac:dyDescent="0.2">
      <c r="G217" s="155"/>
    </row>
    <row r="218" spans="1:7" ht="15" customHeight="1" x14ac:dyDescent="0.25">
      <c r="A218" s="4" t="s">
        <v>14</v>
      </c>
      <c r="B218" s="5"/>
      <c r="C218" s="5"/>
      <c r="D218" s="5"/>
      <c r="E218" s="5"/>
      <c r="G218" s="155"/>
    </row>
    <row r="219" spans="1:7" ht="15" customHeight="1" x14ac:dyDescent="0.2">
      <c r="A219" s="69" t="s">
        <v>72</v>
      </c>
      <c r="B219" s="5"/>
      <c r="C219" s="5"/>
      <c r="D219" s="5"/>
      <c r="E219" s="7" t="s">
        <v>366</v>
      </c>
      <c r="G219" s="155"/>
    </row>
    <row r="220" spans="1:7" ht="15" customHeight="1" x14ac:dyDescent="0.25">
      <c r="A220" s="4"/>
      <c r="B220" s="21"/>
      <c r="C220" s="5"/>
      <c r="D220" s="5"/>
      <c r="E220" s="8"/>
      <c r="G220" s="155"/>
    </row>
    <row r="221" spans="1:7" ht="15" customHeight="1" x14ac:dyDescent="0.2">
      <c r="A221" s="57" t="s">
        <v>7</v>
      </c>
      <c r="B221" s="9" t="s">
        <v>8</v>
      </c>
      <c r="C221" s="9" t="s">
        <v>9</v>
      </c>
      <c r="D221" s="10" t="s">
        <v>10</v>
      </c>
      <c r="E221" s="24" t="s">
        <v>11</v>
      </c>
      <c r="G221" s="155"/>
    </row>
    <row r="222" spans="1:7" ht="15" customHeight="1" x14ac:dyDescent="0.2">
      <c r="A222" s="70">
        <v>32533007</v>
      </c>
      <c r="B222" s="71">
        <v>50001000000</v>
      </c>
      <c r="C222" s="14">
        <v>3299</v>
      </c>
      <c r="D222" s="76" t="s">
        <v>43</v>
      </c>
      <c r="E222" s="72">
        <v>958185.58</v>
      </c>
      <c r="G222" s="155"/>
    </row>
    <row r="223" spans="1:7" ht="15" customHeight="1" x14ac:dyDescent="0.2">
      <c r="A223" s="70">
        <v>32133007</v>
      </c>
      <c r="B223" s="71">
        <v>50001000000</v>
      </c>
      <c r="C223" s="14">
        <v>3299</v>
      </c>
      <c r="D223" s="76" t="s">
        <v>43</v>
      </c>
      <c r="E223" s="72">
        <v>169091.58</v>
      </c>
      <c r="G223" s="155"/>
    </row>
    <row r="224" spans="1:7" ht="15" customHeight="1" x14ac:dyDescent="0.2">
      <c r="A224" s="55"/>
      <c r="B224" s="13"/>
      <c r="C224" s="18" t="s">
        <v>13</v>
      </c>
      <c r="D224" s="19"/>
      <c r="E224" s="20">
        <f>SUM(E222:E223)</f>
        <v>1127277.1599999999</v>
      </c>
      <c r="G224" s="155"/>
    </row>
    <row r="225" spans="1:7" ht="15" customHeight="1" x14ac:dyDescent="0.2">
      <c r="G225" s="155"/>
    </row>
    <row r="226" spans="1:7" ht="15" customHeight="1" x14ac:dyDescent="0.2">
      <c r="G226" s="155"/>
    </row>
    <row r="227" spans="1:7" ht="15" customHeight="1" x14ac:dyDescent="0.25">
      <c r="A227" s="1" t="s">
        <v>367</v>
      </c>
      <c r="G227" s="155"/>
    </row>
    <row r="228" spans="1:7" ht="15" customHeight="1" x14ac:dyDescent="0.2">
      <c r="A228" s="258" t="s">
        <v>1</v>
      </c>
      <c r="B228" s="258"/>
      <c r="C228" s="258"/>
      <c r="D228" s="258"/>
      <c r="E228" s="258"/>
      <c r="G228" s="155"/>
    </row>
    <row r="229" spans="1:7" ht="15" customHeight="1" x14ac:dyDescent="0.2">
      <c r="A229" s="257" t="s">
        <v>70</v>
      </c>
      <c r="B229" s="257"/>
      <c r="C229" s="257"/>
      <c r="D229" s="257"/>
      <c r="E229" s="257"/>
      <c r="G229" s="155"/>
    </row>
    <row r="230" spans="1:7" ht="15" customHeight="1" x14ac:dyDescent="0.2">
      <c r="A230" s="254" t="s">
        <v>368</v>
      </c>
      <c r="B230" s="254"/>
      <c r="C230" s="254"/>
      <c r="D230" s="254"/>
      <c r="E230" s="254"/>
      <c r="G230" s="155"/>
    </row>
    <row r="231" spans="1:7" ht="15" customHeight="1" x14ac:dyDescent="0.2">
      <c r="A231" s="254"/>
      <c r="B231" s="254"/>
      <c r="C231" s="254"/>
      <c r="D231" s="254"/>
      <c r="E231" s="254"/>
      <c r="G231" s="155"/>
    </row>
    <row r="232" spans="1:7" ht="15" customHeight="1" x14ac:dyDescent="0.2">
      <c r="A232" s="254"/>
      <c r="B232" s="254"/>
      <c r="C232" s="254"/>
      <c r="D232" s="254"/>
      <c r="E232" s="254"/>
      <c r="G232" s="155"/>
    </row>
    <row r="233" spans="1:7" ht="15" customHeight="1" x14ac:dyDescent="0.2">
      <c r="A233" s="254"/>
      <c r="B233" s="254"/>
      <c r="C233" s="254"/>
      <c r="D233" s="254"/>
      <c r="E233" s="254"/>
      <c r="G233" s="155"/>
    </row>
    <row r="234" spans="1:7" ht="15" customHeight="1" x14ac:dyDescent="0.2">
      <c r="A234" s="254"/>
      <c r="B234" s="254"/>
      <c r="C234" s="254"/>
      <c r="D234" s="254"/>
      <c r="E234" s="254"/>
      <c r="G234" s="155"/>
    </row>
    <row r="235" spans="1:7" ht="15" customHeight="1" x14ac:dyDescent="0.2">
      <c r="A235" s="254"/>
      <c r="B235" s="254"/>
      <c r="C235" s="254"/>
      <c r="D235" s="254"/>
      <c r="E235" s="254"/>
      <c r="G235" s="155"/>
    </row>
    <row r="236" spans="1:7" ht="15" customHeight="1" x14ac:dyDescent="0.2">
      <c r="A236" s="254"/>
      <c r="B236" s="254"/>
      <c r="C236" s="254"/>
      <c r="D236" s="254"/>
      <c r="E236" s="254"/>
      <c r="G236" s="155"/>
    </row>
    <row r="237" spans="1:7" ht="15" customHeight="1" x14ac:dyDescent="0.2">
      <c r="A237" s="2"/>
      <c r="B237" s="2"/>
      <c r="C237" s="2"/>
      <c r="D237" s="2"/>
      <c r="E237" s="2"/>
      <c r="G237" s="155"/>
    </row>
    <row r="238" spans="1:7" ht="15" customHeight="1" x14ac:dyDescent="0.25">
      <c r="A238" s="34" t="s">
        <v>4</v>
      </c>
      <c r="B238" s="5"/>
      <c r="C238" s="5"/>
      <c r="D238" s="5"/>
      <c r="E238" s="5"/>
      <c r="G238" s="155"/>
    </row>
    <row r="239" spans="1:7" ht="15" customHeight="1" x14ac:dyDescent="0.2">
      <c r="A239" s="69" t="s">
        <v>72</v>
      </c>
      <c r="B239" s="5"/>
      <c r="C239" s="5"/>
      <c r="D239" s="5"/>
      <c r="E239" s="7" t="s">
        <v>184</v>
      </c>
      <c r="G239" s="155"/>
    </row>
    <row r="240" spans="1:7" ht="15" customHeight="1" x14ac:dyDescent="0.25">
      <c r="A240" s="4"/>
      <c r="B240" s="21"/>
      <c r="C240" s="5"/>
      <c r="D240" s="5"/>
      <c r="E240" s="8"/>
      <c r="G240" s="155"/>
    </row>
    <row r="241" spans="1:7" ht="15" customHeight="1" x14ac:dyDescent="0.2">
      <c r="A241" s="9" t="s">
        <v>7</v>
      </c>
      <c r="B241" s="24" t="s">
        <v>8</v>
      </c>
      <c r="C241" s="9" t="s">
        <v>9</v>
      </c>
      <c r="D241" s="10" t="s">
        <v>10</v>
      </c>
      <c r="E241" s="11" t="s">
        <v>11</v>
      </c>
      <c r="G241" s="155"/>
    </row>
    <row r="242" spans="1:7" ht="15" customHeight="1" x14ac:dyDescent="0.2">
      <c r="A242" s="70">
        <v>32533006</v>
      </c>
      <c r="B242" s="71">
        <v>50000000000</v>
      </c>
      <c r="C242" s="57"/>
      <c r="D242" s="93" t="s">
        <v>74</v>
      </c>
      <c r="E242" s="72">
        <v>7044557.5599999996</v>
      </c>
      <c r="G242" s="155"/>
    </row>
    <row r="243" spans="1:7" ht="15" customHeight="1" x14ac:dyDescent="0.2">
      <c r="A243" s="70">
        <v>32133006</v>
      </c>
      <c r="B243" s="71">
        <v>50000000000</v>
      </c>
      <c r="C243" s="57"/>
      <c r="D243" s="93" t="s">
        <v>74</v>
      </c>
      <c r="E243" s="72">
        <v>1243157.28</v>
      </c>
      <c r="G243" s="155"/>
    </row>
    <row r="244" spans="1:7" ht="15" customHeight="1" x14ac:dyDescent="0.2">
      <c r="A244" s="55"/>
      <c r="B244" s="37"/>
      <c r="C244" s="18" t="s">
        <v>13</v>
      </c>
      <c r="D244" s="19"/>
      <c r="E244" s="20">
        <f>SUM(E242:E243)</f>
        <v>8287714.8399999999</v>
      </c>
      <c r="G244" s="155"/>
    </row>
    <row r="245" spans="1:7" ht="15" customHeight="1" x14ac:dyDescent="0.2">
      <c r="A245" s="21"/>
      <c r="B245" s="73"/>
      <c r="C245" s="74"/>
      <c r="D245" s="5"/>
      <c r="E245" s="75"/>
      <c r="G245" s="155"/>
    </row>
    <row r="246" spans="1:7" ht="15" customHeight="1" x14ac:dyDescent="0.25">
      <c r="A246" s="4" t="s">
        <v>14</v>
      </c>
      <c r="B246" s="5"/>
      <c r="C246" s="5"/>
      <c r="D246" s="5"/>
      <c r="E246" s="21"/>
      <c r="G246" s="155"/>
    </row>
    <row r="247" spans="1:7" ht="15" customHeight="1" x14ac:dyDescent="0.2">
      <c r="A247" s="69" t="s">
        <v>72</v>
      </c>
      <c r="B247" s="5"/>
      <c r="C247" s="5"/>
      <c r="D247" s="5"/>
      <c r="E247" s="7" t="s">
        <v>184</v>
      </c>
      <c r="G247" s="155"/>
    </row>
    <row r="248" spans="1:7" ht="15" customHeight="1" x14ac:dyDescent="0.2">
      <c r="A248" s="21"/>
      <c r="B248" s="22"/>
      <c r="C248" s="5"/>
      <c r="E248" s="23"/>
      <c r="G248" s="155"/>
    </row>
    <row r="249" spans="1:7" ht="15" customHeight="1" x14ac:dyDescent="0.2">
      <c r="A249" s="9" t="s">
        <v>7</v>
      </c>
      <c r="B249" s="9" t="s">
        <v>8</v>
      </c>
      <c r="C249" s="9" t="s">
        <v>9</v>
      </c>
      <c r="D249" s="9" t="s">
        <v>10</v>
      </c>
      <c r="E249" s="11" t="s">
        <v>11</v>
      </c>
      <c r="G249" s="155"/>
    </row>
    <row r="250" spans="1:7" ht="15" customHeight="1" x14ac:dyDescent="0.2">
      <c r="A250" s="70">
        <v>32133006</v>
      </c>
      <c r="B250" s="71">
        <v>50000000000</v>
      </c>
      <c r="C250" s="57">
        <v>3299</v>
      </c>
      <c r="D250" s="76" t="s">
        <v>33</v>
      </c>
      <c r="E250" s="94">
        <v>-448805.08</v>
      </c>
      <c r="G250" s="155"/>
    </row>
    <row r="251" spans="1:7" ht="15" customHeight="1" x14ac:dyDescent="0.2">
      <c r="A251" s="70">
        <v>32133006</v>
      </c>
      <c r="B251" s="71">
        <v>50000000000</v>
      </c>
      <c r="C251" s="57">
        <v>3299</v>
      </c>
      <c r="D251" s="76" t="s">
        <v>308</v>
      </c>
      <c r="E251" s="94">
        <v>-36300</v>
      </c>
      <c r="G251" s="155"/>
    </row>
    <row r="252" spans="1:7" ht="15" customHeight="1" x14ac:dyDescent="0.2">
      <c r="A252" s="70">
        <v>32533006</v>
      </c>
      <c r="B252" s="71">
        <v>50000000000</v>
      </c>
      <c r="C252" s="57">
        <v>3299</v>
      </c>
      <c r="D252" s="76" t="s">
        <v>33</v>
      </c>
      <c r="E252" s="94">
        <v>-2543228.9700000002</v>
      </c>
      <c r="G252" s="155"/>
    </row>
    <row r="253" spans="1:7" ht="15" customHeight="1" x14ac:dyDescent="0.2">
      <c r="A253" s="70">
        <v>32533006</v>
      </c>
      <c r="B253" s="71">
        <v>50000000000</v>
      </c>
      <c r="C253" s="57">
        <v>3299</v>
      </c>
      <c r="D253" s="76" t="s">
        <v>308</v>
      </c>
      <c r="E253" s="94">
        <v>-205700</v>
      </c>
      <c r="G253" s="155"/>
    </row>
    <row r="254" spans="1:7" ht="15" customHeight="1" x14ac:dyDescent="0.2">
      <c r="A254" s="70">
        <v>32133006</v>
      </c>
      <c r="B254" s="71">
        <v>50000000000</v>
      </c>
      <c r="C254" s="57">
        <v>3299</v>
      </c>
      <c r="D254" s="76" t="s">
        <v>75</v>
      </c>
      <c r="E254" s="94">
        <v>115200</v>
      </c>
      <c r="G254" s="155"/>
    </row>
    <row r="255" spans="1:7" ht="15" customHeight="1" x14ac:dyDescent="0.2">
      <c r="A255" s="70">
        <v>32133006</v>
      </c>
      <c r="B255" s="71">
        <v>50000000000</v>
      </c>
      <c r="C255" s="57">
        <v>3299</v>
      </c>
      <c r="D255" s="76" t="s">
        <v>75</v>
      </c>
      <c r="E255" s="94">
        <v>84633.44</v>
      </c>
      <c r="G255" s="155"/>
    </row>
    <row r="256" spans="1:7" ht="15" customHeight="1" x14ac:dyDescent="0.2">
      <c r="A256" s="70">
        <v>32133006</v>
      </c>
      <c r="B256" s="71">
        <v>50000000000</v>
      </c>
      <c r="C256" s="57">
        <v>3299</v>
      </c>
      <c r="D256" s="76" t="s">
        <v>75</v>
      </c>
      <c r="E256" s="94">
        <v>77100.12</v>
      </c>
      <c r="G256" s="155"/>
    </row>
    <row r="257" spans="1:7" ht="15" customHeight="1" x14ac:dyDescent="0.2">
      <c r="A257" s="70">
        <v>32133006</v>
      </c>
      <c r="B257" s="71">
        <v>50000001516</v>
      </c>
      <c r="C257" s="57">
        <v>3299</v>
      </c>
      <c r="D257" s="76" t="s">
        <v>75</v>
      </c>
      <c r="E257" s="94">
        <v>24150</v>
      </c>
      <c r="G257" s="155"/>
    </row>
    <row r="258" spans="1:7" ht="15" customHeight="1" x14ac:dyDescent="0.2">
      <c r="A258" s="70">
        <v>32133006</v>
      </c>
      <c r="B258" s="71">
        <v>50000001539</v>
      </c>
      <c r="C258" s="57">
        <v>3299</v>
      </c>
      <c r="D258" s="76" t="s">
        <v>75</v>
      </c>
      <c r="E258" s="94">
        <v>34800</v>
      </c>
      <c r="G258" s="155"/>
    </row>
    <row r="259" spans="1:7" ht="15" customHeight="1" x14ac:dyDescent="0.2">
      <c r="A259" s="70">
        <v>32133006</v>
      </c>
      <c r="B259" s="71">
        <v>50000000000</v>
      </c>
      <c r="C259" s="57">
        <v>3299</v>
      </c>
      <c r="D259" s="28" t="s">
        <v>76</v>
      </c>
      <c r="E259" s="94">
        <v>98850</v>
      </c>
      <c r="G259" s="155"/>
    </row>
    <row r="260" spans="1:7" ht="15" customHeight="1" x14ac:dyDescent="0.2">
      <c r="A260" s="70">
        <v>32133006</v>
      </c>
      <c r="B260" s="71">
        <v>50000000000</v>
      </c>
      <c r="C260" s="57">
        <v>3299</v>
      </c>
      <c r="D260" s="28" t="s">
        <v>76</v>
      </c>
      <c r="E260" s="94">
        <v>55200</v>
      </c>
      <c r="G260" s="155"/>
    </row>
    <row r="261" spans="1:7" ht="15" customHeight="1" x14ac:dyDescent="0.2">
      <c r="A261" s="70">
        <v>32133006</v>
      </c>
      <c r="B261" s="71">
        <v>50000001517</v>
      </c>
      <c r="C261" s="57">
        <v>3299</v>
      </c>
      <c r="D261" s="28" t="s">
        <v>76</v>
      </c>
      <c r="E261" s="94">
        <v>112056.48999999999</v>
      </c>
      <c r="G261" s="155"/>
    </row>
    <row r="262" spans="1:7" ht="15" customHeight="1" x14ac:dyDescent="0.2">
      <c r="A262" s="70">
        <v>32133006</v>
      </c>
      <c r="B262" s="71">
        <v>50000001518</v>
      </c>
      <c r="C262" s="57">
        <v>3299</v>
      </c>
      <c r="D262" s="28" t="s">
        <v>76</v>
      </c>
      <c r="E262" s="94">
        <v>32518.53</v>
      </c>
      <c r="G262" s="155"/>
    </row>
    <row r="263" spans="1:7" ht="15" customHeight="1" x14ac:dyDescent="0.2">
      <c r="A263" s="70">
        <v>32133006</v>
      </c>
      <c r="B263" s="71">
        <v>50000002220</v>
      </c>
      <c r="C263" s="57">
        <v>3299</v>
      </c>
      <c r="D263" s="28" t="s">
        <v>76</v>
      </c>
      <c r="E263" s="94">
        <v>115500</v>
      </c>
      <c r="G263" s="155"/>
    </row>
    <row r="264" spans="1:7" ht="15" customHeight="1" x14ac:dyDescent="0.2">
      <c r="A264" s="70">
        <v>32133006</v>
      </c>
      <c r="B264" s="71">
        <v>50000008163</v>
      </c>
      <c r="C264" s="57">
        <v>3299</v>
      </c>
      <c r="D264" s="133" t="s">
        <v>125</v>
      </c>
      <c r="E264" s="94">
        <v>12300</v>
      </c>
      <c r="G264" s="155"/>
    </row>
    <row r="265" spans="1:7" ht="15" customHeight="1" x14ac:dyDescent="0.2">
      <c r="A265" s="70">
        <v>32133006</v>
      </c>
      <c r="B265" s="71">
        <v>50000008357</v>
      </c>
      <c r="C265" s="57">
        <v>3299</v>
      </c>
      <c r="D265" s="133" t="s">
        <v>125</v>
      </c>
      <c r="E265" s="94">
        <v>105450</v>
      </c>
      <c r="G265" s="155"/>
    </row>
    <row r="266" spans="1:7" ht="15" customHeight="1" x14ac:dyDescent="0.2">
      <c r="A266" s="70">
        <v>32133006</v>
      </c>
      <c r="B266" s="71">
        <v>50000008383</v>
      </c>
      <c r="C266" s="57">
        <v>3299</v>
      </c>
      <c r="D266" s="133" t="s">
        <v>125</v>
      </c>
      <c r="E266" s="94">
        <v>49800</v>
      </c>
      <c r="G266" s="155"/>
    </row>
    <row r="267" spans="1:7" ht="15" customHeight="1" x14ac:dyDescent="0.2">
      <c r="A267" s="70">
        <v>32133006</v>
      </c>
      <c r="B267" s="71">
        <v>50000008400</v>
      </c>
      <c r="C267" s="57">
        <v>3299</v>
      </c>
      <c r="D267" s="133" t="s">
        <v>125</v>
      </c>
      <c r="E267" s="94">
        <v>73050</v>
      </c>
      <c r="G267" s="155"/>
    </row>
    <row r="268" spans="1:7" ht="15" customHeight="1" x14ac:dyDescent="0.2">
      <c r="A268" s="70">
        <v>32133006</v>
      </c>
      <c r="B268" s="71">
        <v>50000008400</v>
      </c>
      <c r="C268" s="57">
        <v>3299</v>
      </c>
      <c r="D268" s="133" t="s">
        <v>125</v>
      </c>
      <c r="E268" s="94">
        <v>42000</v>
      </c>
      <c r="G268" s="155"/>
    </row>
    <row r="269" spans="1:7" ht="15" customHeight="1" x14ac:dyDescent="0.2">
      <c r="A269" s="70">
        <v>32133006</v>
      </c>
      <c r="B269" s="71">
        <v>50000001035</v>
      </c>
      <c r="C269" s="57">
        <v>3299</v>
      </c>
      <c r="D269" s="78" t="s">
        <v>78</v>
      </c>
      <c r="E269" s="94">
        <v>300</v>
      </c>
      <c r="G269" s="155"/>
    </row>
    <row r="270" spans="1:7" ht="15" customHeight="1" x14ac:dyDescent="0.2">
      <c r="A270" s="70">
        <v>32133006</v>
      </c>
      <c r="B270" s="71">
        <v>50000001038</v>
      </c>
      <c r="C270" s="57">
        <v>3299</v>
      </c>
      <c r="D270" s="78" t="s">
        <v>78</v>
      </c>
      <c r="E270" s="94">
        <v>35954.849999999977</v>
      </c>
      <c r="G270" s="155"/>
    </row>
    <row r="271" spans="1:7" ht="15" customHeight="1" x14ac:dyDescent="0.2">
      <c r="A271" s="70">
        <v>32133006</v>
      </c>
      <c r="B271" s="71">
        <v>50000001040</v>
      </c>
      <c r="C271" s="57">
        <v>3299</v>
      </c>
      <c r="D271" s="78" t="s">
        <v>78</v>
      </c>
      <c r="E271" s="94">
        <v>78900</v>
      </c>
      <c r="G271" s="155"/>
    </row>
    <row r="272" spans="1:7" ht="15" customHeight="1" x14ac:dyDescent="0.2">
      <c r="A272" s="70">
        <v>32133006</v>
      </c>
      <c r="B272" s="71">
        <v>50000001040</v>
      </c>
      <c r="C272" s="57">
        <v>3299</v>
      </c>
      <c r="D272" s="78" t="s">
        <v>78</v>
      </c>
      <c r="E272" s="94">
        <v>54406.479999999981</v>
      </c>
      <c r="G272" s="155"/>
    </row>
    <row r="273" spans="1:7" ht="15" customHeight="1" x14ac:dyDescent="0.2">
      <c r="A273" s="70">
        <v>32133006</v>
      </c>
      <c r="B273" s="71">
        <v>50000001041</v>
      </c>
      <c r="C273" s="57">
        <v>3299</v>
      </c>
      <c r="D273" s="78" t="s">
        <v>78</v>
      </c>
      <c r="E273" s="94">
        <v>158700</v>
      </c>
      <c r="G273" s="155"/>
    </row>
    <row r="274" spans="1:7" ht="15" customHeight="1" x14ac:dyDescent="0.2">
      <c r="A274" s="70">
        <v>32133006</v>
      </c>
      <c r="B274" s="71">
        <v>50000001041</v>
      </c>
      <c r="C274" s="57">
        <v>3299</v>
      </c>
      <c r="D274" s="78" t="s">
        <v>78</v>
      </c>
      <c r="E274" s="94">
        <v>71400</v>
      </c>
      <c r="G274" s="155"/>
    </row>
    <row r="275" spans="1:7" ht="15" customHeight="1" x14ac:dyDescent="0.2">
      <c r="A275" s="70">
        <v>32133006</v>
      </c>
      <c r="B275" s="71">
        <v>50000001108</v>
      </c>
      <c r="C275" s="57">
        <v>3299</v>
      </c>
      <c r="D275" s="78" t="s">
        <v>78</v>
      </c>
      <c r="E275" s="94">
        <v>63300</v>
      </c>
      <c r="G275" s="155"/>
    </row>
    <row r="276" spans="1:7" ht="15" customHeight="1" x14ac:dyDescent="0.2">
      <c r="A276" s="70">
        <v>32133006</v>
      </c>
      <c r="B276" s="71">
        <v>50000001127</v>
      </c>
      <c r="C276" s="57">
        <v>3299</v>
      </c>
      <c r="D276" s="78" t="s">
        <v>78</v>
      </c>
      <c r="E276" s="94">
        <v>82350</v>
      </c>
      <c r="G276" s="155"/>
    </row>
    <row r="277" spans="1:7" ht="15" customHeight="1" x14ac:dyDescent="0.2">
      <c r="A277" s="70">
        <v>32133006</v>
      </c>
      <c r="B277" s="71">
        <v>50000001222</v>
      </c>
      <c r="C277" s="57">
        <v>3299</v>
      </c>
      <c r="D277" s="78" t="s">
        <v>78</v>
      </c>
      <c r="E277" s="94">
        <v>85242.449999999953</v>
      </c>
      <c r="G277" s="155"/>
    </row>
    <row r="278" spans="1:7" ht="15" customHeight="1" x14ac:dyDescent="0.2">
      <c r="A278" s="70">
        <v>32133006</v>
      </c>
      <c r="B278" s="71">
        <v>50000001225</v>
      </c>
      <c r="C278" s="57">
        <v>3299</v>
      </c>
      <c r="D278" s="78" t="s">
        <v>78</v>
      </c>
      <c r="E278" s="94">
        <v>28800</v>
      </c>
      <c r="G278" s="155"/>
    </row>
    <row r="279" spans="1:7" ht="15" customHeight="1" x14ac:dyDescent="0.2">
      <c r="A279" s="70">
        <v>32133006</v>
      </c>
      <c r="B279" s="71">
        <v>50000000000</v>
      </c>
      <c r="C279" s="57">
        <v>3299</v>
      </c>
      <c r="D279" s="78" t="s">
        <v>235</v>
      </c>
      <c r="E279" s="94">
        <v>15600</v>
      </c>
      <c r="G279" s="155"/>
    </row>
    <row r="280" spans="1:7" ht="15" customHeight="1" x14ac:dyDescent="0.2">
      <c r="A280" s="70">
        <v>32133006</v>
      </c>
      <c r="B280" s="71">
        <v>50000008400</v>
      </c>
      <c r="C280" s="57">
        <v>3299</v>
      </c>
      <c r="D280" s="78" t="s">
        <v>149</v>
      </c>
      <c r="E280" s="94">
        <v>9000</v>
      </c>
      <c r="G280" s="155"/>
    </row>
    <row r="281" spans="1:7" ht="15" customHeight="1" x14ac:dyDescent="0.2">
      <c r="A281" s="70">
        <v>32133006</v>
      </c>
      <c r="B281" s="71">
        <v>50000001040</v>
      </c>
      <c r="C281" s="57">
        <v>3299</v>
      </c>
      <c r="D281" s="28" t="s">
        <v>239</v>
      </c>
      <c r="E281" s="94">
        <v>11700</v>
      </c>
      <c r="G281" s="155"/>
    </row>
    <row r="282" spans="1:7" ht="15" customHeight="1" x14ac:dyDescent="0.2">
      <c r="A282" s="70">
        <v>32533006</v>
      </c>
      <c r="B282" s="71">
        <v>50000000000</v>
      </c>
      <c r="C282" s="57">
        <v>3299</v>
      </c>
      <c r="D282" s="28" t="s">
        <v>75</v>
      </c>
      <c r="E282" s="94">
        <v>652800</v>
      </c>
      <c r="G282" s="155"/>
    </row>
    <row r="283" spans="1:7" ht="15" customHeight="1" x14ac:dyDescent="0.2">
      <c r="A283" s="70">
        <v>32533006</v>
      </c>
      <c r="B283" s="71">
        <v>50000000000</v>
      </c>
      <c r="C283" s="57">
        <v>3299</v>
      </c>
      <c r="D283" s="28" t="s">
        <v>75</v>
      </c>
      <c r="E283" s="94">
        <v>479589.46</v>
      </c>
      <c r="G283" s="155"/>
    </row>
    <row r="284" spans="1:7" ht="15" customHeight="1" x14ac:dyDescent="0.2">
      <c r="A284" s="70">
        <v>32533006</v>
      </c>
      <c r="B284" s="71">
        <v>50000000000</v>
      </c>
      <c r="C284" s="57">
        <v>3299</v>
      </c>
      <c r="D284" s="28" t="s">
        <v>75</v>
      </c>
      <c r="E284" s="94">
        <v>436900.68</v>
      </c>
      <c r="G284" s="155"/>
    </row>
    <row r="285" spans="1:7" ht="15" customHeight="1" x14ac:dyDescent="0.2">
      <c r="A285" s="70">
        <v>32533006</v>
      </c>
      <c r="B285" s="71">
        <v>50000001516</v>
      </c>
      <c r="C285" s="57">
        <v>3299</v>
      </c>
      <c r="D285" s="28" t="s">
        <v>75</v>
      </c>
      <c r="E285" s="94">
        <v>136850</v>
      </c>
      <c r="G285" s="155"/>
    </row>
    <row r="286" spans="1:7" ht="15" customHeight="1" x14ac:dyDescent="0.2">
      <c r="A286" s="70">
        <v>32533006</v>
      </c>
      <c r="B286" s="71">
        <v>50000001539</v>
      </c>
      <c r="C286" s="57">
        <v>3299</v>
      </c>
      <c r="D286" s="133" t="s">
        <v>75</v>
      </c>
      <c r="E286" s="94">
        <v>197200</v>
      </c>
      <c r="G286" s="155"/>
    </row>
    <row r="287" spans="1:7" ht="15" customHeight="1" x14ac:dyDescent="0.2">
      <c r="A287" s="70">
        <v>32533006</v>
      </c>
      <c r="B287" s="71">
        <v>50000000000</v>
      </c>
      <c r="C287" s="57">
        <v>3299</v>
      </c>
      <c r="D287" s="133" t="s">
        <v>76</v>
      </c>
      <c r="E287" s="94">
        <v>560150</v>
      </c>
      <c r="G287" s="155"/>
    </row>
    <row r="288" spans="1:7" ht="15" customHeight="1" x14ac:dyDescent="0.2">
      <c r="A288" s="70">
        <v>32533006</v>
      </c>
      <c r="B288" s="71">
        <v>50000000000</v>
      </c>
      <c r="C288" s="57">
        <v>3299</v>
      </c>
      <c r="D288" s="133" t="s">
        <v>76</v>
      </c>
      <c r="E288" s="94">
        <v>312800</v>
      </c>
      <c r="G288" s="155"/>
    </row>
    <row r="289" spans="1:7" ht="15" customHeight="1" x14ac:dyDescent="0.2">
      <c r="A289" s="70">
        <v>32533006</v>
      </c>
      <c r="B289" s="71">
        <v>50000001517</v>
      </c>
      <c r="C289" s="57">
        <v>3299</v>
      </c>
      <c r="D289" s="133" t="s">
        <v>76</v>
      </c>
      <c r="E289" s="94">
        <v>634986.76</v>
      </c>
      <c r="G289" s="155"/>
    </row>
    <row r="290" spans="1:7" ht="15" customHeight="1" x14ac:dyDescent="0.2">
      <c r="A290" s="70">
        <v>32533006</v>
      </c>
      <c r="B290" s="71">
        <v>50000001518</v>
      </c>
      <c r="C290" s="57">
        <v>3299</v>
      </c>
      <c r="D290" s="133" t="s">
        <v>76</v>
      </c>
      <c r="E290" s="94">
        <v>184271.62</v>
      </c>
      <c r="G290" s="155"/>
    </row>
    <row r="291" spans="1:7" ht="15" customHeight="1" x14ac:dyDescent="0.2">
      <c r="A291" s="70">
        <v>32533006</v>
      </c>
      <c r="B291" s="71">
        <v>50000002220</v>
      </c>
      <c r="C291" s="57">
        <v>3299</v>
      </c>
      <c r="D291" s="78" t="s">
        <v>76</v>
      </c>
      <c r="E291" s="94">
        <v>654500</v>
      </c>
      <c r="G291" s="155"/>
    </row>
    <row r="292" spans="1:7" ht="15" customHeight="1" x14ac:dyDescent="0.2">
      <c r="A292" s="70">
        <v>32533006</v>
      </c>
      <c r="B292" s="71">
        <v>50000008163</v>
      </c>
      <c r="C292" s="57">
        <v>3299</v>
      </c>
      <c r="D292" s="78" t="s">
        <v>125</v>
      </c>
      <c r="E292" s="94">
        <v>69700</v>
      </c>
      <c r="G292" s="155"/>
    </row>
    <row r="293" spans="1:7" ht="15" customHeight="1" x14ac:dyDescent="0.2">
      <c r="A293" s="70">
        <v>32533006</v>
      </c>
      <c r="B293" s="71">
        <v>50000008357</v>
      </c>
      <c r="C293" s="57">
        <v>3299</v>
      </c>
      <c r="D293" s="78" t="s">
        <v>125</v>
      </c>
      <c r="E293" s="94">
        <v>597550</v>
      </c>
      <c r="G293" s="155"/>
    </row>
    <row r="294" spans="1:7" ht="15" customHeight="1" x14ac:dyDescent="0.2">
      <c r="A294" s="70">
        <v>32533006</v>
      </c>
      <c r="B294" s="71">
        <v>50000008383</v>
      </c>
      <c r="C294" s="57">
        <v>3299</v>
      </c>
      <c r="D294" s="78" t="s">
        <v>125</v>
      </c>
      <c r="E294" s="94">
        <v>282200</v>
      </c>
      <c r="G294" s="155"/>
    </row>
    <row r="295" spans="1:7" ht="15" customHeight="1" x14ac:dyDescent="0.2">
      <c r="A295" s="70">
        <v>32533006</v>
      </c>
      <c r="B295" s="71">
        <v>50000008400</v>
      </c>
      <c r="C295" s="57">
        <v>3299</v>
      </c>
      <c r="D295" s="78" t="s">
        <v>125</v>
      </c>
      <c r="E295" s="94">
        <v>413950</v>
      </c>
      <c r="G295" s="155"/>
    </row>
    <row r="296" spans="1:7" ht="15" customHeight="1" x14ac:dyDescent="0.2">
      <c r="A296" s="70">
        <v>32533006</v>
      </c>
      <c r="B296" s="71">
        <v>50000008400</v>
      </c>
      <c r="C296" s="57">
        <v>3299</v>
      </c>
      <c r="D296" s="78" t="s">
        <v>125</v>
      </c>
      <c r="E296" s="94">
        <v>238000</v>
      </c>
      <c r="G296" s="155"/>
    </row>
    <row r="297" spans="1:7" ht="15" customHeight="1" x14ac:dyDescent="0.2">
      <c r="A297" s="70">
        <v>32533006</v>
      </c>
      <c r="B297" s="71">
        <v>50000001035</v>
      </c>
      <c r="C297" s="57">
        <v>3299</v>
      </c>
      <c r="D297" s="78" t="s">
        <v>78</v>
      </c>
      <c r="E297" s="94">
        <v>1700</v>
      </c>
      <c r="G297" s="155"/>
    </row>
    <row r="298" spans="1:7" ht="15" customHeight="1" x14ac:dyDescent="0.2">
      <c r="A298" s="70">
        <v>32533006</v>
      </c>
      <c r="B298" s="71">
        <v>50000001038</v>
      </c>
      <c r="C298" s="57">
        <v>3299</v>
      </c>
      <c r="D298" s="78" t="s">
        <v>78</v>
      </c>
      <c r="E298" s="94">
        <v>203744.11000000002</v>
      </c>
      <c r="G298" s="155"/>
    </row>
    <row r="299" spans="1:7" ht="15" customHeight="1" x14ac:dyDescent="0.2">
      <c r="A299" s="70">
        <v>32533006</v>
      </c>
      <c r="B299" s="71">
        <v>50000001040</v>
      </c>
      <c r="C299" s="57">
        <v>3299</v>
      </c>
      <c r="D299" s="78" t="s">
        <v>78</v>
      </c>
      <c r="E299" s="94">
        <v>447100</v>
      </c>
      <c r="G299" s="155"/>
    </row>
    <row r="300" spans="1:7" ht="15" customHeight="1" x14ac:dyDescent="0.2">
      <c r="A300" s="70">
        <v>32533006</v>
      </c>
      <c r="B300" s="71">
        <v>50000001040</v>
      </c>
      <c r="C300" s="57">
        <v>3299</v>
      </c>
      <c r="D300" s="78" t="s">
        <v>78</v>
      </c>
      <c r="E300" s="94">
        <v>308303.37</v>
      </c>
      <c r="G300" s="155"/>
    </row>
    <row r="301" spans="1:7" ht="15" customHeight="1" x14ac:dyDescent="0.2">
      <c r="A301" s="70">
        <v>32533006</v>
      </c>
      <c r="B301" s="71">
        <v>50000001041</v>
      </c>
      <c r="C301" s="57">
        <v>3299</v>
      </c>
      <c r="D301" s="78" t="s">
        <v>78</v>
      </c>
      <c r="E301" s="94">
        <v>899300</v>
      </c>
      <c r="G301" s="155"/>
    </row>
    <row r="302" spans="1:7" ht="15" customHeight="1" x14ac:dyDescent="0.2">
      <c r="A302" s="70">
        <v>32533006</v>
      </c>
      <c r="B302" s="71">
        <v>50000001041</v>
      </c>
      <c r="C302" s="57">
        <v>3299</v>
      </c>
      <c r="D302" s="78" t="s">
        <v>78</v>
      </c>
      <c r="E302" s="94">
        <v>404600</v>
      </c>
      <c r="G302" s="155"/>
    </row>
    <row r="303" spans="1:7" ht="15" customHeight="1" x14ac:dyDescent="0.2">
      <c r="A303" s="70">
        <v>32533006</v>
      </c>
      <c r="B303" s="71">
        <v>50000001108</v>
      </c>
      <c r="C303" s="57">
        <v>3299</v>
      </c>
      <c r="D303" s="78" t="s">
        <v>78</v>
      </c>
      <c r="E303" s="94">
        <v>358700</v>
      </c>
      <c r="G303" s="155"/>
    </row>
    <row r="304" spans="1:7" ht="15" customHeight="1" x14ac:dyDescent="0.2">
      <c r="A304" s="70">
        <v>32533006</v>
      </c>
      <c r="B304" s="71">
        <v>50000001127</v>
      </c>
      <c r="C304" s="57">
        <v>3299</v>
      </c>
      <c r="D304" s="78" t="s">
        <v>78</v>
      </c>
      <c r="E304" s="94">
        <v>466650</v>
      </c>
      <c r="G304" s="155"/>
    </row>
    <row r="305" spans="1:7" ht="15" customHeight="1" x14ac:dyDescent="0.2">
      <c r="A305" s="70">
        <v>32533006</v>
      </c>
      <c r="B305" s="71">
        <v>50000001222</v>
      </c>
      <c r="C305" s="57">
        <v>3299</v>
      </c>
      <c r="D305" s="78" t="s">
        <v>78</v>
      </c>
      <c r="E305" s="94">
        <v>483040.53</v>
      </c>
      <c r="G305" s="155"/>
    </row>
    <row r="306" spans="1:7" ht="15" customHeight="1" x14ac:dyDescent="0.2">
      <c r="A306" s="70">
        <v>32533006</v>
      </c>
      <c r="B306" s="71">
        <v>50000001225</v>
      </c>
      <c r="C306" s="57">
        <v>3299</v>
      </c>
      <c r="D306" s="78" t="s">
        <v>78</v>
      </c>
      <c r="E306" s="94">
        <v>163200</v>
      </c>
      <c r="G306" s="155"/>
    </row>
    <row r="307" spans="1:7" ht="15" customHeight="1" x14ac:dyDescent="0.2">
      <c r="A307" s="70">
        <v>32533006</v>
      </c>
      <c r="B307" s="71">
        <v>50000000000</v>
      </c>
      <c r="C307" s="57">
        <v>3299</v>
      </c>
      <c r="D307" s="78" t="s">
        <v>235</v>
      </c>
      <c r="E307" s="94">
        <v>88400</v>
      </c>
      <c r="G307" s="155"/>
    </row>
    <row r="308" spans="1:7" ht="15" customHeight="1" x14ac:dyDescent="0.2">
      <c r="A308" s="70">
        <v>32533006</v>
      </c>
      <c r="B308" s="71">
        <v>50000008400</v>
      </c>
      <c r="C308" s="57">
        <v>3299</v>
      </c>
      <c r="D308" s="78" t="s">
        <v>149</v>
      </c>
      <c r="E308" s="94">
        <v>51000</v>
      </c>
      <c r="G308" s="155"/>
    </row>
    <row r="309" spans="1:7" ht="15" customHeight="1" x14ac:dyDescent="0.2">
      <c r="A309" s="70">
        <v>32533006</v>
      </c>
      <c r="B309" s="71">
        <v>50000001040</v>
      </c>
      <c r="C309" s="57">
        <v>3299</v>
      </c>
      <c r="D309" s="78" t="s">
        <v>239</v>
      </c>
      <c r="E309" s="94">
        <v>66300</v>
      </c>
      <c r="G309" s="155"/>
    </row>
    <row r="310" spans="1:7" ht="15" customHeight="1" x14ac:dyDescent="0.2">
      <c r="A310" s="55"/>
      <c r="B310" s="37"/>
      <c r="C310" s="18" t="s">
        <v>13</v>
      </c>
      <c r="D310" s="19"/>
      <c r="E310" s="20">
        <f>SUM(E250:E309)</f>
        <v>8287714.8400000008</v>
      </c>
      <c r="G310" s="155"/>
    </row>
    <row r="311" spans="1:7" ht="15" customHeight="1" x14ac:dyDescent="0.2">
      <c r="G311" s="155"/>
    </row>
    <row r="312" spans="1:7" ht="15" customHeight="1" x14ac:dyDescent="0.2">
      <c r="G312" s="155"/>
    </row>
    <row r="313" spans="1:7" ht="15" customHeight="1" x14ac:dyDescent="0.2">
      <c r="G313" s="155"/>
    </row>
    <row r="314" spans="1:7" ht="15" customHeight="1" x14ac:dyDescent="0.25">
      <c r="A314" s="1" t="s">
        <v>369</v>
      </c>
      <c r="G314" s="155"/>
    </row>
    <row r="315" spans="1:7" ht="15" customHeight="1" x14ac:dyDescent="0.2">
      <c r="A315" s="258" t="s">
        <v>1</v>
      </c>
      <c r="B315" s="258"/>
      <c r="C315" s="258"/>
      <c r="D315" s="258"/>
      <c r="E315" s="258"/>
      <c r="G315" s="155"/>
    </row>
    <row r="316" spans="1:7" ht="15" customHeight="1" x14ac:dyDescent="0.2">
      <c r="A316" s="257" t="s">
        <v>70</v>
      </c>
      <c r="B316" s="257"/>
      <c r="C316" s="257"/>
      <c r="D316" s="257"/>
      <c r="E316" s="257"/>
      <c r="G316" s="155"/>
    </row>
    <row r="317" spans="1:7" ht="15" customHeight="1" x14ac:dyDescent="0.2">
      <c r="A317" s="254" t="s">
        <v>370</v>
      </c>
      <c r="B317" s="254"/>
      <c r="C317" s="254"/>
      <c r="D317" s="254"/>
      <c r="E317" s="254"/>
      <c r="G317" s="155"/>
    </row>
    <row r="318" spans="1:7" ht="15" customHeight="1" x14ac:dyDescent="0.2">
      <c r="A318" s="254"/>
      <c r="B318" s="254"/>
      <c r="C318" s="254"/>
      <c r="D318" s="254"/>
      <c r="E318" s="254"/>
      <c r="G318" s="155"/>
    </row>
    <row r="319" spans="1:7" ht="15" customHeight="1" x14ac:dyDescent="0.2">
      <c r="A319" s="254"/>
      <c r="B319" s="254"/>
      <c r="C319" s="254"/>
      <c r="D319" s="254"/>
      <c r="E319" s="254"/>
      <c r="G319" s="155"/>
    </row>
    <row r="320" spans="1:7" ht="15" customHeight="1" x14ac:dyDescent="0.2">
      <c r="A320" s="254"/>
      <c r="B320" s="254"/>
      <c r="C320" s="254"/>
      <c r="D320" s="254"/>
      <c r="E320" s="254"/>
      <c r="G320" s="155"/>
    </row>
    <row r="321" spans="1:7" ht="15" customHeight="1" x14ac:dyDescent="0.2">
      <c r="A321" s="254"/>
      <c r="B321" s="254"/>
      <c r="C321" s="254"/>
      <c r="D321" s="254"/>
      <c r="E321" s="254"/>
      <c r="G321" s="155"/>
    </row>
    <row r="322" spans="1:7" ht="15" customHeight="1" x14ac:dyDescent="0.2">
      <c r="A322" s="254"/>
      <c r="B322" s="254"/>
      <c r="C322" s="254"/>
      <c r="D322" s="254"/>
      <c r="E322" s="254"/>
      <c r="G322" s="155"/>
    </row>
    <row r="323" spans="1:7" ht="15" customHeight="1" x14ac:dyDescent="0.2">
      <c r="A323" s="254"/>
      <c r="B323" s="254"/>
      <c r="C323" s="254"/>
      <c r="D323" s="254"/>
      <c r="E323" s="254"/>
      <c r="G323" s="155"/>
    </row>
    <row r="324" spans="1:7" ht="15" customHeight="1" x14ac:dyDescent="0.2">
      <c r="A324" s="2"/>
      <c r="B324" s="2"/>
      <c r="C324" s="2"/>
      <c r="D324" s="2"/>
      <c r="E324" s="2"/>
      <c r="G324" s="155"/>
    </row>
    <row r="325" spans="1:7" ht="15" customHeight="1" x14ac:dyDescent="0.25">
      <c r="A325" s="34" t="s">
        <v>4</v>
      </c>
      <c r="B325" s="5"/>
      <c r="C325" s="5"/>
      <c r="D325" s="5"/>
      <c r="E325" s="5"/>
      <c r="G325" s="155"/>
    </row>
    <row r="326" spans="1:7" ht="15" customHeight="1" x14ac:dyDescent="0.2">
      <c r="A326" s="69" t="s">
        <v>72</v>
      </c>
      <c r="B326" s="5"/>
      <c r="C326" s="5"/>
      <c r="D326" s="5"/>
      <c r="E326" s="7" t="s">
        <v>73</v>
      </c>
      <c r="G326" s="155"/>
    </row>
    <row r="327" spans="1:7" ht="15" customHeight="1" x14ac:dyDescent="0.25">
      <c r="A327" s="4"/>
      <c r="B327" s="21"/>
      <c r="C327" s="5"/>
      <c r="D327" s="5"/>
      <c r="E327" s="8"/>
      <c r="G327" s="155"/>
    </row>
    <row r="328" spans="1:7" ht="15" customHeight="1" x14ac:dyDescent="0.2">
      <c r="A328" s="9" t="s">
        <v>7</v>
      </c>
      <c r="B328" s="24" t="s">
        <v>8</v>
      </c>
      <c r="C328" s="9" t="s">
        <v>9</v>
      </c>
      <c r="D328" s="10" t="s">
        <v>10</v>
      </c>
      <c r="E328" s="11" t="s">
        <v>11</v>
      </c>
      <c r="G328" s="155"/>
    </row>
    <row r="329" spans="1:7" ht="15" customHeight="1" x14ac:dyDescent="0.2">
      <c r="A329" s="70">
        <v>32533006</v>
      </c>
      <c r="B329" s="71">
        <v>50000000000</v>
      </c>
      <c r="C329" s="57"/>
      <c r="D329" s="93" t="s">
        <v>74</v>
      </c>
      <c r="E329" s="72">
        <v>4039730.71</v>
      </c>
      <c r="G329" s="155"/>
    </row>
    <row r="330" spans="1:7" ht="15" customHeight="1" x14ac:dyDescent="0.2">
      <c r="A330" s="70">
        <v>32133006</v>
      </c>
      <c r="B330" s="71">
        <v>50000000000</v>
      </c>
      <c r="C330" s="57"/>
      <c r="D330" s="93" t="s">
        <v>74</v>
      </c>
      <c r="E330" s="72">
        <v>712893.72</v>
      </c>
      <c r="G330" s="155"/>
    </row>
    <row r="331" spans="1:7" ht="15" customHeight="1" x14ac:dyDescent="0.2">
      <c r="A331" s="55"/>
      <c r="B331" s="37"/>
      <c r="C331" s="18" t="s">
        <v>13</v>
      </c>
      <c r="D331" s="19"/>
      <c r="E331" s="20">
        <f>SUM(E329:E330)</f>
        <v>4752624.43</v>
      </c>
      <c r="G331" s="155"/>
    </row>
    <row r="332" spans="1:7" ht="15" customHeight="1" x14ac:dyDescent="0.2">
      <c r="A332" s="21"/>
      <c r="B332" s="73"/>
      <c r="C332" s="74"/>
      <c r="D332" s="5"/>
      <c r="E332" s="75"/>
      <c r="G332" s="155"/>
    </row>
    <row r="333" spans="1:7" ht="15" customHeight="1" x14ac:dyDescent="0.25">
      <c r="A333" s="4" t="s">
        <v>14</v>
      </c>
      <c r="B333" s="5"/>
      <c r="C333" s="5"/>
      <c r="D333" s="5"/>
      <c r="E333" s="21"/>
      <c r="G333" s="155"/>
    </row>
    <row r="334" spans="1:7" ht="15" customHeight="1" x14ac:dyDescent="0.2">
      <c r="A334" s="69" t="s">
        <v>72</v>
      </c>
      <c r="B334" s="5"/>
      <c r="C334" s="5"/>
      <c r="D334" s="5"/>
      <c r="E334" s="7" t="s">
        <v>73</v>
      </c>
      <c r="G334" s="155"/>
    </row>
    <row r="335" spans="1:7" ht="15" customHeight="1" x14ac:dyDescent="0.2">
      <c r="A335" s="21"/>
      <c r="B335" s="22"/>
      <c r="C335" s="5"/>
      <c r="E335" s="23"/>
      <c r="G335" s="155"/>
    </row>
    <row r="336" spans="1:7" ht="15" customHeight="1" x14ac:dyDescent="0.2">
      <c r="A336" s="9" t="s">
        <v>7</v>
      </c>
      <c r="B336" s="9" t="s">
        <v>8</v>
      </c>
      <c r="C336" s="9" t="s">
        <v>9</v>
      </c>
      <c r="D336" s="9" t="s">
        <v>10</v>
      </c>
      <c r="E336" s="11" t="s">
        <v>11</v>
      </c>
      <c r="G336" s="155"/>
    </row>
    <row r="337" spans="1:7" ht="15" customHeight="1" x14ac:dyDescent="0.2">
      <c r="A337" s="70">
        <v>32133006</v>
      </c>
      <c r="B337" s="71">
        <v>50000000000</v>
      </c>
      <c r="C337" s="57">
        <v>3299</v>
      </c>
      <c r="D337" s="76" t="s">
        <v>308</v>
      </c>
      <c r="E337" s="94">
        <v>-45600</v>
      </c>
      <c r="G337" s="155"/>
    </row>
    <row r="338" spans="1:7" ht="15" customHeight="1" x14ac:dyDescent="0.2">
      <c r="A338" s="70">
        <v>32533006</v>
      </c>
      <c r="B338" s="71">
        <v>50000000000</v>
      </c>
      <c r="C338" s="57">
        <v>3299</v>
      </c>
      <c r="D338" s="76" t="s">
        <v>308</v>
      </c>
      <c r="E338" s="94">
        <v>-258400</v>
      </c>
      <c r="G338" s="155"/>
    </row>
    <row r="339" spans="1:7" ht="15" customHeight="1" x14ac:dyDescent="0.2">
      <c r="A339" s="70">
        <v>32133006</v>
      </c>
      <c r="B339" s="71">
        <v>50000000000</v>
      </c>
      <c r="C339" s="57">
        <v>3299</v>
      </c>
      <c r="D339" s="76" t="s">
        <v>75</v>
      </c>
      <c r="E339" s="94">
        <v>60000</v>
      </c>
      <c r="G339" s="155"/>
    </row>
    <row r="340" spans="1:7" ht="15" customHeight="1" x14ac:dyDescent="0.2">
      <c r="A340" s="70">
        <v>32133006</v>
      </c>
      <c r="B340" s="71">
        <v>50000000000</v>
      </c>
      <c r="C340" s="57">
        <v>3299</v>
      </c>
      <c r="D340" s="28" t="s">
        <v>76</v>
      </c>
      <c r="E340" s="94">
        <v>150000</v>
      </c>
      <c r="G340" s="155"/>
    </row>
    <row r="341" spans="1:7" ht="15" customHeight="1" x14ac:dyDescent="0.2">
      <c r="A341" s="70">
        <v>32133006</v>
      </c>
      <c r="B341" s="71">
        <v>50000000000</v>
      </c>
      <c r="C341" s="57">
        <v>3299</v>
      </c>
      <c r="D341" s="28" t="s">
        <v>77</v>
      </c>
      <c r="E341" s="94">
        <v>30000</v>
      </c>
      <c r="G341" s="155"/>
    </row>
    <row r="342" spans="1:7" ht="15" customHeight="1" x14ac:dyDescent="0.2">
      <c r="A342" s="70">
        <v>32133006</v>
      </c>
      <c r="B342" s="71">
        <v>50000001465</v>
      </c>
      <c r="C342" s="57">
        <v>3299</v>
      </c>
      <c r="D342" s="78" t="s">
        <v>78</v>
      </c>
      <c r="E342" s="94">
        <v>60000</v>
      </c>
      <c r="G342" s="155"/>
    </row>
    <row r="343" spans="1:7" ht="15" customHeight="1" x14ac:dyDescent="0.2">
      <c r="A343" s="70">
        <v>32133006</v>
      </c>
      <c r="B343" s="71">
        <v>50000000000</v>
      </c>
      <c r="C343" s="57">
        <v>3299</v>
      </c>
      <c r="D343" s="28" t="s">
        <v>79</v>
      </c>
      <c r="E343" s="94">
        <v>112500</v>
      </c>
      <c r="G343" s="155"/>
    </row>
    <row r="344" spans="1:7" ht="15" customHeight="1" x14ac:dyDescent="0.2">
      <c r="A344" s="70">
        <v>32133006</v>
      </c>
      <c r="B344" s="71">
        <v>50000000000</v>
      </c>
      <c r="C344" s="57">
        <v>3299</v>
      </c>
      <c r="D344" s="28" t="s">
        <v>33</v>
      </c>
      <c r="E344" s="94">
        <v>300393.71999999997</v>
      </c>
      <c r="G344" s="155"/>
    </row>
    <row r="345" spans="1:7" ht="15" customHeight="1" x14ac:dyDescent="0.2">
      <c r="A345" s="70">
        <v>32133006</v>
      </c>
      <c r="B345" s="71">
        <v>50000000000</v>
      </c>
      <c r="C345" s="57">
        <v>3299</v>
      </c>
      <c r="D345" s="28" t="s">
        <v>245</v>
      </c>
      <c r="E345" s="94">
        <v>12000</v>
      </c>
      <c r="G345" s="155"/>
    </row>
    <row r="346" spans="1:7" ht="15" customHeight="1" x14ac:dyDescent="0.2">
      <c r="A346" s="70">
        <v>32133006</v>
      </c>
      <c r="B346" s="71">
        <v>50000001103</v>
      </c>
      <c r="C346" s="57">
        <v>3299</v>
      </c>
      <c r="D346" s="28" t="s">
        <v>239</v>
      </c>
      <c r="E346" s="94">
        <v>24900</v>
      </c>
      <c r="G346" s="155"/>
    </row>
    <row r="347" spans="1:7" ht="15" customHeight="1" x14ac:dyDescent="0.2">
      <c r="A347" s="70">
        <v>32133006</v>
      </c>
      <c r="B347" s="71">
        <v>50000001123</v>
      </c>
      <c r="C347" s="57">
        <v>3299</v>
      </c>
      <c r="D347" s="28" t="s">
        <v>239</v>
      </c>
      <c r="E347" s="94">
        <v>8700</v>
      </c>
      <c r="G347" s="155"/>
    </row>
    <row r="348" spans="1:7" ht="15" customHeight="1" x14ac:dyDescent="0.2">
      <c r="A348" s="70">
        <v>32533006</v>
      </c>
      <c r="B348" s="71">
        <v>50000000000</v>
      </c>
      <c r="C348" s="57">
        <v>3299</v>
      </c>
      <c r="D348" s="76" t="s">
        <v>75</v>
      </c>
      <c r="E348" s="94">
        <v>340000</v>
      </c>
      <c r="G348" s="155"/>
    </row>
    <row r="349" spans="1:7" ht="15" customHeight="1" x14ac:dyDescent="0.2">
      <c r="A349" s="70">
        <v>32533006</v>
      </c>
      <c r="B349" s="71">
        <v>50000000000</v>
      </c>
      <c r="C349" s="57">
        <v>3299</v>
      </c>
      <c r="D349" s="28" t="s">
        <v>76</v>
      </c>
      <c r="E349" s="94">
        <v>850000</v>
      </c>
      <c r="G349" s="155"/>
    </row>
    <row r="350" spans="1:7" ht="15" customHeight="1" x14ac:dyDescent="0.2">
      <c r="A350" s="70">
        <v>32533006</v>
      </c>
      <c r="B350" s="71">
        <v>50000000000</v>
      </c>
      <c r="C350" s="57">
        <v>3299</v>
      </c>
      <c r="D350" s="28" t="s">
        <v>77</v>
      </c>
      <c r="E350" s="94">
        <v>170000</v>
      </c>
      <c r="G350" s="155"/>
    </row>
    <row r="351" spans="1:7" ht="15" customHeight="1" x14ac:dyDescent="0.2">
      <c r="A351" s="70">
        <v>32533006</v>
      </c>
      <c r="B351" s="71">
        <v>50000001465</v>
      </c>
      <c r="C351" s="57">
        <v>3299</v>
      </c>
      <c r="D351" s="78" t="s">
        <v>78</v>
      </c>
      <c r="E351" s="94">
        <v>340000</v>
      </c>
      <c r="G351" s="155"/>
    </row>
    <row r="352" spans="1:7" ht="15" customHeight="1" x14ac:dyDescent="0.2">
      <c r="A352" s="70">
        <v>32533006</v>
      </c>
      <c r="B352" s="71">
        <v>50000000000</v>
      </c>
      <c r="C352" s="57">
        <v>3299</v>
      </c>
      <c r="D352" s="78" t="s">
        <v>79</v>
      </c>
      <c r="E352" s="94">
        <v>637500</v>
      </c>
      <c r="G352" s="155"/>
    </row>
    <row r="353" spans="1:7" ht="15" customHeight="1" x14ac:dyDescent="0.2">
      <c r="A353" s="70">
        <v>32533006</v>
      </c>
      <c r="B353" s="71">
        <v>50000000000</v>
      </c>
      <c r="C353" s="57">
        <v>3299</v>
      </c>
      <c r="D353" s="78" t="s">
        <v>33</v>
      </c>
      <c r="E353" s="94">
        <v>1702230.71</v>
      </c>
      <c r="G353" s="155"/>
    </row>
    <row r="354" spans="1:7" ht="15" customHeight="1" x14ac:dyDescent="0.2">
      <c r="A354" s="70">
        <v>32533006</v>
      </c>
      <c r="B354" s="71">
        <v>50000000000</v>
      </c>
      <c r="C354" s="57">
        <v>3299</v>
      </c>
      <c r="D354" s="78" t="s">
        <v>245</v>
      </c>
      <c r="E354" s="94">
        <v>68000</v>
      </c>
      <c r="G354" s="155"/>
    </row>
    <row r="355" spans="1:7" ht="15" customHeight="1" x14ac:dyDescent="0.2">
      <c r="A355" s="70">
        <v>32533006</v>
      </c>
      <c r="B355" s="71">
        <v>50000001103</v>
      </c>
      <c r="C355" s="57">
        <v>3299</v>
      </c>
      <c r="D355" s="78" t="s">
        <v>239</v>
      </c>
      <c r="E355" s="94">
        <v>141100</v>
      </c>
      <c r="G355" s="155"/>
    </row>
    <row r="356" spans="1:7" ht="15" customHeight="1" x14ac:dyDescent="0.2">
      <c r="A356" s="70">
        <v>32533006</v>
      </c>
      <c r="B356" s="71">
        <v>50000001123</v>
      </c>
      <c r="C356" s="57">
        <v>3299</v>
      </c>
      <c r="D356" s="78" t="s">
        <v>239</v>
      </c>
      <c r="E356" s="94">
        <v>49300</v>
      </c>
      <c r="G356" s="155"/>
    </row>
    <row r="357" spans="1:7" ht="15" customHeight="1" x14ac:dyDescent="0.2">
      <c r="A357" s="55"/>
      <c r="B357" s="37"/>
      <c r="C357" s="18" t="s">
        <v>13</v>
      </c>
      <c r="D357" s="19"/>
      <c r="E357" s="20">
        <f>SUM(E337:E356)</f>
        <v>4752624.43</v>
      </c>
      <c r="G357" s="155"/>
    </row>
    <row r="358" spans="1:7" ht="15" customHeight="1" x14ac:dyDescent="0.2">
      <c r="G358" s="155"/>
    </row>
    <row r="359" spans="1:7" ht="15" customHeight="1" x14ac:dyDescent="0.2">
      <c r="G359" s="155"/>
    </row>
    <row r="360" spans="1:7" ht="15" customHeight="1" x14ac:dyDescent="0.2">
      <c r="G360" s="155"/>
    </row>
    <row r="361" spans="1:7" ht="15" customHeight="1" x14ac:dyDescent="0.2">
      <c r="G361" s="155"/>
    </row>
    <row r="362" spans="1:7" ht="15" customHeight="1" x14ac:dyDescent="0.2">
      <c r="G362" s="155"/>
    </row>
    <row r="363" spans="1:7" ht="15" customHeight="1" x14ac:dyDescent="0.2">
      <c r="G363" s="155"/>
    </row>
    <row r="364" spans="1:7" ht="15" customHeight="1" x14ac:dyDescent="0.2">
      <c r="G364" s="155"/>
    </row>
    <row r="365" spans="1:7" ht="15" customHeight="1" x14ac:dyDescent="0.2">
      <c r="G365" s="155"/>
    </row>
    <row r="366" spans="1:7" ht="15" customHeight="1" x14ac:dyDescent="0.25">
      <c r="A366" s="1" t="s">
        <v>371</v>
      </c>
      <c r="G366" s="155"/>
    </row>
    <row r="367" spans="1:7" ht="15" customHeight="1" x14ac:dyDescent="0.2">
      <c r="A367" s="257" t="s">
        <v>1</v>
      </c>
      <c r="B367" s="257"/>
      <c r="C367" s="257"/>
      <c r="D367" s="257"/>
      <c r="E367" s="257"/>
      <c r="G367" s="155"/>
    </row>
    <row r="368" spans="1:7" ht="15" customHeight="1" x14ac:dyDescent="0.2">
      <c r="A368" s="256" t="s">
        <v>372</v>
      </c>
      <c r="B368" s="256"/>
      <c r="C368" s="256"/>
      <c r="D368" s="256"/>
      <c r="E368" s="256"/>
      <c r="G368" s="155"/>
    </row>
    <row r="369" spans="1:7" ht="15" customHeight="1" x14ac:dyDescent="0.2">
      <c r="A369" s="256"/>
      <c r="B369" s="256"/>
      <c r="C369" s="256"/>
      <c r="D369" s="256"/>
      <c r="E369" s="256"/>
      <c r="G369" s="155"/>
    </row>
    <row r="370" spans="1:7" ht="15" customHeight="1" x14ac:dyDescent="0.2">
      <c r="A370" s="256"/>
      <c r="B370" s="256"/>
      <c r="C370" s="256"/>
      <c r="D370" s="256"/>
      <c r="E370" s="256"/>
      <c r="G370" s="155"/>
    </row>
    <row r="371" spans="1:7" ht="15" customHeight="1" x14ac:dyDescent="0.2">
      <c r="A371" s="256"/>
      <c r="B371" s="256"/>
      <c r="C371" s="256"/>
      <c r="D371" s="256"/>
      <c r="E371" s="256"/>
      <c r="G371" s="155"/>
    </row>
    <row r="372" spans="1:7" ht="15" customHeight="1" x14ac:dyDescent="0.2">
      <c r="A372" s="256"/>
      <c r="B372" s="256"/>
      <c r="C372" s="256"/>
      <c r="D372" s="256"/>
      <c r="E372" s="256"/>
      <c r="G372" s="155"/>
    </row>
    <row r="373" spans="1:7" ht="15" customHeight="1" x14ac:dyDescent="0.2">
      <c r="A373" s="256"/>
      <c r="B373" s="256"/>
      <c r="C373" s="256"/>
      <c r="D373" s="256"/>
      <c r="E373" s="256"/>
      <c r="G373" s="155"/>
    </row>
    <row r="374" spans="1:7" ht="15" customHeight="1" x14ac:dyDescent="0.2">
      <c r="A374" s="256"/>
      <c r="B374" s="256"/>
      <c r="C374" s="256"/>
      <c r="D374" s="256"/>
      <c r="E374" s="256"/>
      <c r="G374" s="155"/>
    </row>
    <row r="375" spans="1:7" ht="15" customHeight="1" x14ac:dyDescent="0.2">
      <c r="A375" s="3"/>
      <c r="B375" s="3"/>
      <c r="C375" s="3"/>
      <c r="D375" s="3"/>
      <c r="E375" s="3"/>
      <c r="G375" s="155"/>
    </row>
    <row r="376" spans="1:7" ht="15" customHeight="1" x14ac:dyDescent="0.25">
      <c r="A376" s="4" t="s">
        <v>4</v>
      </c>
      <c r="B376" s="5"/>
      <c r="C376" s="5"/>
      <c r="D376" s="5"/>
      <c r="E376" s="5"/>
      <c r="G376" s="155"/>
    </row>
    <row r="377" spans="1:7" ht="15" customHeight="1" x14ac:dyDescent="0.2">
      <c r="A377" s="6" t="s">
        <v>198</v>
      </c>
      <c r="B377" s="5"/>
      <c r="C377" s="5"/>
      <c r="D377" s="5"/>
      <c r="E377" s="7" t="s">
        <v>199</v>
      </c>
      <c r="G377" s="155"/>
    </row>
    <row r="378" spans="1:7" ht="15" customHeight="1" x14ac:dyDescent="0.25">
      <c r="A378" s="4"/>
      <c r="B378" s="22"/>
      <c r="C378" s="21"/>
      <c r="D378" s="21"/>
      <c r="E378" s="8"/>
      <c r="G378" s="155"/>
    </row>
    <row r="379" spans="1:7" ht="15" customHeight="1" x14ac:dyDescent="0.2">
      <c r="A379" s="172"/>
      <c r="B379" s="9" t="s">
        <v>8</v>
      </c>
      <c r="C379" s="9" t="s">
        <v>9</v>
      </c>
      <c r="D379" s="10" t="s">
        <v>10</v>
      </c>
      <c r="E379" s="24" t="s">
        <v>11</v>
      </c>
      <c r="G379" s="155"/>
    </row>
    <row r="380" spans="1:7" ht="15" customHeight="1" x14ac:dyDescent="0.2">
      <c r="A380" s="89"/>
      <c r="B380" s="71">
        <v>71000000000</v>
      </c>
      <c r="C380" s="57"/>
      <c r="D380" s="139" t="s">
        <v>225</v>
      </c>
      <c r="E380" s="94">
        <v>256990.84</v>
      </c>
      <c r="G380" s="155"/>
    </row>
    <row r="381" spans="1:7" ht="15" customHeight="1" x14ac:dyDescent="0.2">
      <c r="A381" s="89"/>
      <c r="B381" s="71">
        <v>71000000000</v>
      </c>
      <c r="C381" s="57"/>
      <c r="D381" s="139" t="s">
        <v>225</v>
      </c>
      <c r="E381" s="94">
        <v>253697</v>
      </c>
      <c r="G381" s="155"/>
    </row>
    <row r="382" spans="1:7" ht="15" customHeight="1" x14ac:dyDescent="0.2">
      <c r="A382" s="89"/>
      <c r="B382" s="130"/>
      <c r="C382" s="18" t="s">
        <v>13</v>
      </c>
      <c r="D382" s="19"/>
      <c r="E382" s="20">
        <f>SUM(E380:E381)</f>
        <v>510687.83999999997</v>
      </c>
      <c r="G382" s="155"/>
    </row>
    <row r="383" spans="1:7" ht="15" customHeight="1" x14ac:dyDescent="0.2">
      <c r="A383" s="89"/>
      <c r="G383" s="155"/>
    </row>
    <row r="384" spans="1:7" ht="15" customHeight="1" x14ac:dyDescent="0.25">
      <c r="A384" s="4" t="s">
        <v>14</v>
      </c>
      <c r="B384" s="5"/>
      <c r="C384" s="5"/>
      <c r="D384" s="5"/>
      <c r="E384" s="5"/>
      <c r="G384" s="155"/>
    </row>
    <row r="385" spans="1:7" ht="15" customHeight="1" x14ac:dyDescent="0.2">
      <c r="A385" s="6" t="s">
        <v>198</v>
      </c>
      <c r="B385" s="5"/>
      <c r="C385" s="5"/>
      <c r="D385" s="5"/>
      <c r="E385" s="7" t="s">
        <v>199</v>
      </c>
      <c r="G385" s="155"/>
    </row>
    <row r="386" spans="1:7" ht="15" customHeight="1" x14ac:dyDescent="0.25">
      <c r="A386" s="4"/>
      <c r="B386" s="21"/>
      <c r="C386" s="5"/>
      <c r="D386" s="5"/>
      <c r="E386" s="8"/>
      <c r="G386" s="155"/>
    </row>
    <row r="387" spans="1:7" ht="15" customHeight="1" x14ac:dyDescent="0.2">
      <c r="A387" s="84"/>
      <c r="B387" s="9" t="s">
        <v>8</v>
      </c>
      <c r="C387" s="9" t="s">
        <v>9</v>
      </c>
      <c r="D387" s="10" t="s">
        <v>10</v>
      </c>
      <c r="E387" s="24" t="s">
        <v>11</v>
      </c>
      <c r="G387" s="155"/>
    </row>
    <row r="388" spans="1:7" ht="15" customHeight="1" x14ac:dyDescent="0.2">
      <c r="A388" s="84"/>
      <c r="B388" s="71">
        <v>41000000000</v>
      </c>
      <c r="C388" s="27">
        <v>6172</v>
      </c>
      <c r="D388" s="28" t="s">
        <v>57</v>
      </c>
      <c r="E388" s="83">
        <v>3000</v>
      </c>
      <c r="G388" s="155"/>
    </row>
    <row r="389" spans="1:7" ht="15" customHeight="1" x14ac:dyDescent="0.2">
      <c r="A389" s="84"/>
      <c r="B389" s="71">
        <v>41000000000</v>
      </c>
      <c r="C389" s="27">
        <v>6172</v>
      </c>
      <c r="D389" s="28" t="s">
        <v>338</v>
      </c>
      <c r="E389" s="83">
        <v>2000.84</v>
      </c>
      <c r="G389" s="155"/>
    </row>
    <row r="390" spans="1:7" ht="15" customHeight="1" x14ac:dyDescent="0.2">
      <c r="A390" s="84"/>
      <c r="B390" s="71">
        <v>41000000000</v>
      </c>
      <c r="C390" s="27">
        <v>6172</v>
      </c>
      <c r="D390" s="180" t="s">
        <v>60</v>
      </c>
      <c r="E390" s="83">
        <v>80000</v>
      </c>
      <c r="G390" s="155"/>
    </row>
    <row r="391" spans="1:7" ht="15" customHeight="1" x14ac:dyDescent="0.2">
      <c r="A391" s="84"/>
      <c r="B391" s="71">
        <v>41000000000</v>
      </c>
      <c r="C391" s="27">
        <v>6172</v>
      </c>
      <c r="D391" s="180" t="s">
        <v>340</v>
      </c>
      <c r="E391" s="83">
        <v>15990</v>
      </c>
      <c r="G391" s="155"/>
    </row>
    <row r="392" spans="1:7" ht="15" customHeight="1" x14ac:dyDescent="0.2">
      <c r="A392" s="84"/>
      <c r="B392" s="71">
        <v>41002000000</v>
      </c>
      <c r="C392" s="27">
        <v>6172</v>
      </c>
      <c r="D392" s="180" t="s">
        <v>17</v>
      </c>
      <c r="E392" s="83">
        <v>156000</v>
      </c>
      <c r="G392" s="155"/>
    </row>
    <row r="393" spans="1:7" ht="15" customHeight="1" x14ac:dyDescent="0.2">
      <c r="A393" s="84"/>
      <c r="B393" s="71">
        <v>41000000000</v>
      </c>
      <c r="C393" s="27">
        <v>6172</v>
      </c>
      <c r="D393" s="76" t="s">
        <v>373</v>
      </c>
      <c r="E393" s="94">
        <v>253697</v>
      </c>
      <c r="G393" s="155"/>
    </row>
    <row r="394" spans="1:7" ht="15" customHeight="1" x14ac:dyDescent="0.2">
      <c r="A394" s="5"/>
      <c r="B394" s="130"/>
      <c r="C394" s="18" t="s">
        <v>13</v>
      </c>
      <c r="D394" s="19"/>
      <c r="E394" s="20">
        <f>SUM(E388:E393)</f>
        <v>510687.83999999997</v>
      </c>
      <c r="G394" s="155"/>
    </row>
    <row r="395" spans="1:7" ht="15" customHeight="1" x14ac:dyDescent="0.2">
      <c r="G395" s="155"/>
    </row>
    <row r="396" spans="1:7" ht="15" customHeight="1" x14ac:dyDescent="0.2">
      <c r="G396" s="155"/>
    </row>
    <row r="397" spans="1:7" ht="15" customHeight="1" x14ac:dyDescent="0.25">
      <c r="A397" s="1" t="s">
        <v>374</v>
      </c>
      <c r="G397" s="155"/>
    </row>
    <row r="398" spans="1:7" ht="15" customHeight="1" x14ac:dyDescent="0.2">
      <c r="A398" s="257" t="s">
        <v>375</v>
      </c>
      <c r="B398" s="257"/>
      <c r="C398" s="257"/>
      <c r="D398" s="257"/>
      <c r="E398" s="257"/>
      <c r="G398" s="155"/>
    </row>
    <row r="399" spans="1:7" ht="15" customHeight="1" x14ac:dyDescent="0.2">
      <c r="A399" s="257" t="s">
        <v>51</v>
      </c>
      <c r="B399" s="257"/>
      <c r="C399" s="257"/>
      <c r="D399" s="257"/>
      <c r="E399" s="257"/>
      <c r="G399" s="155"/>
    </row>
    <row r="400" spans="1:7" ht="15" customHeight="1" x14ac:dyDescent="0.2">
      <c r="A400" s="256" t="s">
        <v>376</v>
      </c>
      <c r="B400" s="256"/>
      <c r="C400" s="256"/>
      <c r="D400" s="256"/>
      <c r="E400" s="256"/>
      <c r="G400" s="155"/>
    </row>
    <row r="401" spans="1:7" ht="15" customHeight="1" x14ac:dyDescent="0.2">
      <c r="A401" s="256"/>
      <c r="B401" s="256"/>
      <c r="C401" s="256"/>
      <c r="D401" s="256"/>
      <c r="E401" s="256"/>
      <c r="G401" s="155"/>
    </row>
    <row r="402" spans="1:7" ht="15" customHeight="1" x14ac:dyDescent="0.2">
      <c r="A402" s="256"/>
      <c r="B402" s="256"/>
      <c r="C402" s="256"/>
      <c r="D402" s="256"/>
      <c r="E402" s="256"/>
      <c r="G402" s="155"/>
    </row>
    <row r="403" spans="1:7" ht="15" customHeight="1" x14ac:dyDescent="0.2">
      <c r="A403" s="256"/>
      <c r="B403" s="256"/>
      <c r="C403" s="256"/>
      <c r="D403" s="256"/>
      <c r="E403" s="256"/>
      <c r="G403" s="155"/>
    </row>
    <row r="404" spans="1:7" ht="15" customHeight="1" x14ac:dyDescent="0.2">
      <c r="A404" s="256"/>
      <c r="B404" s="256"/>
      <c r="C404" s="256"/>
      <c r="D404" s="256"/>
      <c r="E404" s="256"/>
      <c r="G404" s="155"/>
    </row>
    <row r="405" spans="1:7" ht="15" customHeight="1" x14ac:dyDescent="0.2">
      <c r="A405" s="256"/>
      <c r="B405" s="256"/>
      <c r="C405" s="256"/>
      <c r="D405" s="256"/>
      <c r="E405" s="256"/>
      <c r="G405" s="155"/>
    </row>
    <row r="406" spans="1:7" ht="15" customHeight="1" x14ac:dyDescent="0.2">
      <c r="A406" s="256"/>
      <c r="B406" s="256"/>
      <c r="C406" s="256"/>
      <c r="D406" s="256"/>
      <c r="E406" s="256"/>
      <c r="G406" s="155"/>
    </row>
    <row r="407" spans="1:7" ht="15" customHeight="1" x14ac:dyDescent="0.2">
      <c r="G407" s="155"/>
    </row>
    <row r="408" spans="1:7" ht="15" customHeight="1" x14ac:dyDescent="0.25">
      <c r="A408" s="34" t="s">
        <v>4</v>
      </c>
      <c r="B408" s="35"/>
      <c r="C408" s="35"/>
      <c r="D408" s="35"/>
      <c r="E408" s="35"/>
      <c r="G408" s="155"/>
    </row>
    <row r="409" spans="1:7" ht="15" customHeight="1" x14ac:dyDescent="0.2">
      <c r="A409" s="6" t="s">
        <v>5</v>
      </c>
      <c r="B409" s="5"/>
      <c r="C409" s="5"/>
      <c r="D409" s="5"/>
      <c r="E409" s="7" t="s">
        <v>6</v>
      </c>
      <c r="G409" s="155"/>
    </row>
    <row r="410" spans="1:7" ht="15" customHeight="1" x14ac:dyDescent="0.25">
      <c r="A410" s="21"/>
      <c r="B410" s="4"/>
      <c r="C410" s="5"/>
      <c r="D410" s="5"/>
      <c r="E410" s="8"/>
      <c r="G410" s="155"/>
    </row>
    <row r="411" spans="1:7" ht="15" customHeight="1" x14ac:dyDescent="0.2">
      <c r="A411" s="9" t="s">
        <v>7</v>
      </c>
      <c r="B411" s="9" t="s">
        <v>8</v>
      </c>
      <c r="C411" s="9" t="s">
        <v>9</v>
      </c>
      <c r="D411" s="10" t="s">
        <v>10</v>
      </c>
      <c r="E411" s="11" t="s">
        <v>11</v>
      </c>
      <c r="G411" s="155"/>
    </row>
    <row r="412" spans="1:7" ht="15" customHeight="1" x14ac:dyDescent="0.2">
      <c r="A412" s="37">
        <v>413</v>
      </c>
      <c r="B412" s="38">
        <v>90000100686</v>
      </c>
      <c r="C412" s="14"/>
      <c r="D412" s="79" t="s">
        <v>53</v>
      </c>
      <c r="E412" s="41">
        <v>-82486.75</v>
      </c>
      <c r="G412" s="155"/>
    </row>
    <row r="413" spans="1:7" ht="15" customHeight="1" x14ac:dyDescent="0.2">
      <c r="A413" s="42"/>
      <c r="B413" s="38"/>
      <c r="C413" s="18" t="s">
        <v>13</v>
      </c>
      <c r="D413" s="19"/>
      <c r="E413" s="20">
        <f>SUM(E412:E412)</f>
        <v>-82486.75</v>
      </c>
      <c r="G413" s="155"/>
    </row>
    <row r="414" spans="1:7" ht="15" customHeight="1" x14ac:dyDescent="0.25">
      <c r="A414" s="43"/>
      <c r="B414" s="44"/>
      <c r="C414" s="44"/>
      <c r="D414" s="44"/>
      <c r="E414" s="44"/>
      <c r="G414" s="155"/>
    </row>
    <row r="415" spans="1:7" ht="15" customHeight="1" x14ac:dyDescent="0.25">
      <c r="A415" s="43"/>
      <c r="B415" s="44"/>
      <c r="C415" s="44"/>
      <c r="D415" s="44"/>
      <c r="E415" s="44"/>
      <c r="G415" s="155"/>
    </row>
    <row r="416" spans="1:7" ht="15" customHeight="1" x14ac:dyDescent="0.25">
      <c r="A416" s="43"/>
      <c r="B416" s="44"/>
      <c r="C416" s="44"/>
      <c r="D416" s="44"/>
      <c r="E416" s="44"/>
      <c r="G416" s="155"/>
    </row>
    <row r="417" spans="1:7" ht="15" customHeight="1" x14ac:dyDescent="0.25">
      <c r="A417" s="43"/>
      <c r="B417" s="44"/>
      <c r="C417" s="44"/>
      <c r="D417" s="44"/>
      <c r="E417" s="44"/>
    </row>
    <row r="418" spans="1:7" ht="15" customHeight="1" x14ac:dyDescent="0.25">
      <c r="A418" s="34" t="s">
        <v>14</v>
      </c>
      <c r="B418" s="35"/>
      <c r="C418" s="35"/>
    </row>
    <row r="419" spans="1:7" ht="15" customHeight="1" x14ac:dyDescent="0.2">
      <c r="A419" s="6" t="s">
        <v>28</v>
      </c>
      <c r="B419" s="21"/>
      <c r="C419" s="21"/>
      <c r="D419" s="21"/>
      <c r="E419" s="21" t="s">
        <v>29</v>
      </c>
    </row>
    <row r="420" spans="1:7" ht="15" customHeight="1" x14ac:dyDescent="0.2">
      <c r="A420" s="45"/>
      <c r="B420" s="46"/>
      <c r="C420" s="35"/>
      <c r="D420" s="44"/>
      <c r="E420" s="47"/>
    </row>
    <row r="421" spans="1:7" ht="15" customHeight="1" x14ac:dyDescent="0.2">
      <c r="A421" s="24" t="s">
        <v>7</v>
      </c>
      <c r="B421" s="24" t="s">
        <v>8</v>
      </c>
      <c r="C421" s="24" t="s">
        <v>9</v>
      </c>
      <c r="D421" s="48" t="s">
        <v>10</v>
      </c>
      <c r="E421" s="11" t="s">
        <v>11</v>
      </c>
    </row>
    <row r="422" spans="1:7" ht="15" customHeight="1" x14ac:dyDescent="0.2">
      <c r="A422" s="37">
        <v>413</v>
      </c>
      <c r="B422" s="27">
        <v>30106000000</v>
      </c>
      <c r="C422" s="39">
        <v>4399</v>
      </c>
      <c r="D422" s="28" t="s">
        <v>56</v>
      </c>
      <c r="E422" s="41">
        <v>-21355.172999999999</v>
      </c>
    </row>
    <row r="423" spans="1:7" ht="15" customHeight="1" x14ac:dyDescent="0.2">
      <c r="A423" s="37">
        <v>413</v>
      </c>
      <c r="B423" s="27">
        <v>30106000000</v>
      </c>
      <c r="C423" s="39">
        <v>4399</v>
      </c>
      <c r="D423" s="28" t="s">
        <v>56</v>
      </c>
      <c r="E423" s="41">
        <v>-21308.05</v>
      </c>
    </row>
    <row r="424" spans="1:7" ht="15" customHeight="1" x14ac:dyDescent="0.2">
      <c r="A424" s="37">
        <v>413</v>
      </c>
      <c r="B424" s="27">
        <v>60002100686</v>
      </c>
      <c r="C424" s="39">
        <v>4399</v>
      </c>
      <c r="D424" s="28" t="s">
        <v>59</v>
      </c>
      <c r="E424" s="41">
        <v>-10500</v>
      </c>
    </row>
    <row r="425" spans="1:7" ht="15" customHeight="1" x14ac:dyDescent="0.2">
      <c r="A425" s="37">
        <v>413</v>
      </c>
      <c r="B425" s="27">
        <v>60002100686</v>
      </c>
      <c r="C425" s="39">
        <v>4399</v>
      </c>
      <c r="D425" s="85" t="s">
        <v>33</v>
      </c>
      <c r="E425" s="41">
        <v>-117273.53</v>
      </c>
    </row>
    <row r="426" spans="1:7" ht="15" customHeight="1" x14ac:dyDescent="0.2">
      <c r="A426" s="37">
        <v>413</v>
      </c>
      <c r="B426" s="27">
        <v>60002100686</v>
      </c>
      <c r="C426" s="39">
        <v>4399</v>
      </c>
      <c r="D426" s="28" t="s">
        <v>57</v>
      </c>
      <c r="E426" s="41">
        <v>19200</v>
      </c>
    </row>
    <row r="427" spans="1:7" ht="15" customHeight="1" x14ac:dyDescent="0.2">
      <c r="A427" s="37">
        <v>413</v>
      </c>
      <c r="B427" s="27">
        <v>60002100686</v>
      </c>
      <c r="C427" s="39">
        <v>4399</v>
      </c>
      <c r="D427" s="28" t="s">
        <v>58</v>
      </c>
      <c r="E427" s="41">
        <v>1800</v>
      </c>
    </row>
    <row r="428" spans="1:7" ht="15" customHeight="1" x14ac:dyDescent="0.2">
      <c r="A428" s="37">
        <v>413</v>
      </c>
      <c r="B428" s="27">
        <v>60002100686</v>
      </c>
      <c r="C428" s="39">
        <v>4399</v>
      </c>
      <c r="D428" s="28" t="s">
        <v>17</v>
      </c>
      <c r="E428" s="41">
        <v>41250</v>
      </c>
    </row>
    <row r="429" spans="1:7" ht="15" customHeight="1" x14ac:dyDescent="0.2">
      <c r="A429" s="37">
        <v>413</v>
      </c>
      <c r="B429" s="27">
        <v>60002100686</v>
      </c>
      <c r="C429" s="39">
        <v>4399</v>
      </c>
      <c r="D429" s="28" t="s">
        <v>60</v>
      </c>
      <c r="E429" s="41">
        <v>25700</v>
      </c>
      <c r="G429" s="60">
        <f>SUM(E426:E429)</f>
        <v>87950</v>
      </c>
    </row>
    <row r="430" spans="1:7" ht="15" customHeight="1" x14ac:dyDescent="0.2">
      <c r="A430" s="50"/>
      <c r="B430" s="51"/>
      <c r="C430" s="52" t="s">
        <v>13</v>
      </c>
      <c r="D430" s="53"/>
      <c r="E430" s="54">
        <f>SUM(E422:E429)</f>
        <v>-82486.752999999997</v>
      </c>
    </row>
    <row r="431" spans="1:7" ht="15" customHeight="1" x14ac:dyDescent="0.2"/>
    <row r="432" spans="1:7" ht="15" customHeight="1" x14ac:dyDescent="0.2"/>
    <row r="433" spans="1:7" ht="15" customHeight="1" x14ac:dyDescent="0.25">
      <c r="A433" s="1" t="s">
        <v>377</v>
      </c>
      <c r="G433" s="155"/>
    </row>
    <row r="434" spans="1:7" ht="15" customHeight="1" x14ac:dyDescent="0.2">
      <c r="A434" s="257" t="s">
        <v>1</v>
      </c>
      <c r="B434" s="257"/>
      <c r="C434" s="257"/>
      <c r="D434" s="257"/>
      <c r="E434" s="257"/>
      <c r="G434" s="155"/>
    </row>
    <row r="435" spans="1:7" ht="15" customHeight="1" x14ac:dyDescent="0.2">
      <c r="A435" s="257" t="s">
        <v>81</v>
      </c>
      <c r="B435" s="257"/>
      <c r="C435" s="257"/>
      <c r="D435" s="257"/>
      <c r="E435" s="257"/>
      <c r="G435" s="155"/>
    </row>
    <row r="436" spans="1:7" ht="15" customHeight="1" x14ac:dyDescent="0.2">
      <c r="A436" s="256" t="s">
        <v>378</v>
      </c>
      <c r="B436" s="256"/>
      <c r="C436" s="256"/>
      <c r="D436" s="256"/>
      <c r="E436" s="256"/>
      <c r="G436" s="155"/>
    </row>
    <row r="437" spans="1:7" ht="15" customHeight="1" x14ac:dyDescent="0.2">
      <c r="A437" s="256"/>
      <c r="B437" s="256"/>
      <c r="C437" s="256"/>
      <c r="D437" s="256"/>
      <c r="E437" s="256"/>
      <c r="G437" s="155"/>
    </row>
    <row r="438" spans="1:7" ht="15" customHeight="1" x14ac:dyDescent="0.2">
      <c r="A438" s="256"/>
      <c r="B438" s="256"/>
      <c r="C438" s="256"/>
      <c r="D438" s="256"/>
      <c r="E438" s="256"/>
      <c r="G438" s="155"/>
    </row>
    <row r="439" spans="1:7" ht="15" customHeight="1" x14ac:dyDescent="0.2">
      <c r="A439" s="256"/>
      <c r="B439" s="256"/>
      <c r="C439" s="256"/>
      <c r="D439" s="256"/>
      <c r="E439" s="256"/>
      <c r="G439" s="155"/>
    </row>
    <row r="440" spans="1:7" ht="15" customHeight="1" x14ac:dyDescent="0.2">
      <c r="A440" s="256"/>
      <c r="B440" s="256"/>
      <c r="C440" s="256"/>
      <c r="D440" s="256"/>
      <c r="E440" s="256"/>
      <c r="G440" s="155"/>
    </row>
    <row r="441" spans="1:7" ht="15" customHeight="1" x14ac:dyDescent="0.2">
      <c r="A441" s="256"/>
      <c r="B441" s="256"/>
      <c r="C441" s="256"/>
      <c r="D441" s="256"/>
      <c r="E441" s="256"/>
      <c r="G441" s="155"/>
    </row>
    <row r="442" spans="1:7" ht="15" customHeight="1" x14ac:dyDescent="0.2">
      <c r="A442" s="256"/>
      <c r="B442" s="256"/>
      <c r="C442" s="256"/>
      <c r="D442" s="256"/>
      <c r="E442" s="256"/>
      <c r="G442" s="155"/>
    </row>
    <row r="443" spans="1:7" ht="15" customHeight="1" x14ac:dyDescent="0.2">
      <c r="A443" s="256"/>
      <c r="B443" s="256"/>
      <c r="C443" s="256"/>
      <c r="D443" s="256"/>
      <c r="E443" s="256"/>
      <c r="G443" s="155"/>
    </row>
    <row r="444" spans="1:7" ht="15" customHeight="1" x14ac:dyDescent="0.2">
      <c r="A444" s="33"/>
      <c r="B444" s="95"/>
      <c r="C444" s="33"/>
      <c r="D444" s="33"/>
      <c r="E444" s="33"/>
      <c r="G444" s="155"/>
    </row>
    <row r="445" spans="1:7" ht="15" customHeight="1" x14ac:dyDescent="0.25">
      <c r="A445" s="34" t="s">
        <v>4</v>
      </c>
      <c r="B445" s="96"/>
      <c r="C445" s="35"/>
      <c r="D445" s="35"/>
      <c r="E445" s="35"/>
      <c r="G445" s="155"/>
    </row>
    <row r="446" spans="1:7" ht="15" customHeight="1" x14ac:dyDescent="0.2">
      <c r="A446" s="61" t="s">
        <v>54</v>
      </c>
      <c r="B446" s="96"/>
      <c r="C446" s="35"/>
      <c r="D446" s="35"/>
      <c r="E446" s="36" t="s">
        <v>55</v>
      </c>
      <c r="G446" s="155"/>
    </row>
    <row r="447" spans="1:7" ht="15" customHeight="1" x14ac:dyDescent="0.25">
      <c r="A447" s="21"/>
      <c r="B447" s="97"/>
      <c r="C447" s="5"/>
      <c r="D447" s="5"/>
      <c r="E447" s="8"/>
      <c r="G447" s="155"/>
    </row>
    <row r="448" spans="1:7" ht="15" customHeight="1" x14ac:dyDescent="0.2">
      <c r="A448" s="9" t="s">
        <v>7</v>
      </c>
      <c r="B448" s="9" t="s">
        <v>8</v>
      </c>
      <c r="C448" s="9" t="s">
        <v>9</v>
      </c>
      <c r="D448" s="10" t="s">
        <v>10</v>
      </c>
      <c r="E448" s="11" t="s">
        <v>11</v>
      </c>
      <c r="G448" s="155"/>
    </row>
    <row r="449" spans="1:7" ht="15" customHeight="1" x14ac:dyDescent="0.2">
      <c r="A449" s="98">
        <v>38587005</v>
      </c>
      <c r="B449" s="27">
        <v>90000100014</v>
      </c>
      <c r="C449" s="14"/>
      <c r="D449" s="76" t="s">
        <v>325</v>
      </c>
      <c r="E449" s="41">
        <v>-75869.53</v>
      </c>
    </row>
    <row r="450" spans="1:7" ht="15" customHeight="1" x14ac:dyDescent="0.2">
      <c r="A450" s="98">
        <v>38187501</v>
      </c>
      <c r="B450" s="27">
        <v>90000100014</v>
      </c>
      <c r="C450" s="14"/>
      <c r="D450" s="28" t="s">
        <v>84</v>
      </c>
      <c r="E450" s="41">
        <v>-7653.84</v>
      </c>
      <c r="G450" s="60">
        <f>SUM(E449:E450)</f>
        <v>-83523.37</v>
      </c>
    </row>
    <row r="451" spans="1:7" ht="15" customHeight="1" x14ac:dyDescent="0.2">
      <c r="A451" s="98">
        <v>38587005</v>
      </c>
      <c r="B451" s="27">
        <v>90000100014</v>
      </c>
      <c r="C451" s="14"/>
      <c r="D451" s="76" t="s">
        <v>325</v>
      </c>
      <c r="E451" s="41">
        <v>7653.84</v>
      </c>
    </row>
    <row r="452" spans="1:7" ht="15" customHeight="1" x14ac:dyDescent="0.2">
      <c r="A452" s="98">
        <v>38187501</v>
      </c>
      <c r="B452" s="27">
        <v>90000100014</v>
      </c>
      <c r="C452" s="14"/>
      <c r="D452" s="76" t="s">
        <v>84</v>
      </c>
      <c r="E452" s="41">
        <v>75869.53</v>
      </c>
    </row>
    <row r="453" spans="1:7" ht="15" customHeight="1" x14ac:dyDescent="0.2">
      <c r="A453" s="42"/>
      <c r="B453" s="57"/>
      <c r="C453" s="18" t="s">
        <v>13</v>
      </c>
      <c r="D453" s="19"/>
      <c r="E453" s="20">
        <f>SUM(E449:E452)</f>
        <v>0</v>
      </c>
    </row>
    <row r="454" spans="1:7" ht="15" customHeight="1" x14ac:dyDescent="0.25">
      <c r="A454" s="43"/>
      <c r="B454" s="99"/>
      <c r="C454" s="45"/>
      <c r="D454" s="45"/>
      <c r="E454" s="45"/>
    </row>
    <row r="455" spans="1:7" ht="15" customHeight="1" x14ac:dyDescent="0.2"/>
    <row r="456" spans="1:7" ht="15" customHeight="1" x14ac:dyDescent="0.25">
      <c r="A456" s="1" t="s">
        <v>379</v>
      </c>
    </row>
    <row r="457" spans="1:7" ht="15" customHeight="1" x14ac:dyDescent="0.2">
      <c r="A457" s="257" t="s">
        <v>1</v>
      </c>
      <c r="B457" s="257"/>
      <c r="C457" s="257"/>
      <c r="D457" s="257"/>
      <c r="E457" s="257"/>
    </row>
    <row r="458" spans="1:7" ht="15" customHeight="1" x14ac:dyDescent="0.2">
      <c r="A458" s="254" t="s">
        <v>506</v>
      </c>
      <c r="B458" s="254"/>
      <c r="C458" s="254"/>
      <c r="D458" s="254"/>
      <c r="E458" s="254"/>
    </row>
    <row r="459" spans="1:7" ht="15" customHeight="1" x14ac:dyDescent="0.2">
      <c r="A459" s="254"/>
      <c r="B459" s="254"/>
      <c r="C459" s="254"/>
      <c r="D459" s="254"/>
      <c r="E459" s="254"/>
    </row>
    <row r="460" spans="1:7" ht="15" customHeight="1" x14ac:dyDescent="0.2">
      <c r="A460" s="254"/>
      <c r="B460" s="254"/>
      <c r="C460" s="254"/>
      <c r="D460" s="254"/>
      <c r="E460" s="254"/>
    </row>
    <row r="461" spans="1:7" ht="15" customHeight="1" x14ac:dyDescent="0.2">
      <c r="A461" s="254"/>
      <c r="B461" s="254"/>
      <c r="C461" s="254"/>
      <c r="D461" s="254"/>
      <c r="E461" s="254"/>
    </row>
    <row r="462" spans="1:7" ht="15" customHeight="1" x14ac:dyDescent="0.2">
      <c r="A462" s="254"/>
      <c r="B462" s="254"/>
      <c r="C462" s="254"/>
      <c r="D462" s="254"/>
      <c r="E462" s="254"/>
    </row>
    <row r="463" spans="1:7" ht="15" customHeight="1" x14ac:dyDescent="0.2">
      <c r="A463" s="254"/>
      <c r="B463" s="254"/>
      <c r="C463" s="254"/>
      <c r="D463" s="254"/>
      <c r="E463" s="254"/>
    </row>
    <row r="464" spans="1:7" ht="15" customHeight="1" x14ac:dyDescent="0.2">
      <c r="A464" s="254"/>
      <c r="B464" s="254"/>
      <c r="C464" s="254"/>
      <c r="D464" s="254"/>
      <c r="E464" s="254"/>
    </row>
    <row r="465" spans="1:7" ht="15" customHeight="1" x14ac:dyDescent="0.2">
      <c r="A465" s="254"/>
      <c r="B465" s="254"/>
      <c r="C465" s="254"/>
      <c r="D465" s="254"/>
      <c r="E465" s="254"/>
      <c r="G465" s="155"/>
    </row>
    <row r="466" spans="1:7" ht="15" customHeight="1" x14ac:dyDescent="0.2">
      <c r="A466" s="254"/>
      <c r="B466" s="254"/>
      <c r="C466" s="254"/>
      <c r="D466" s="254"/>
      <c r="E466" s="254"/>
      <c r="G466" s="155"/>
    </row>
    <row r="467" spans="1:7" ht="15" customHeight="1" x14ac:dyDescent="0.2">
      <c r="B467" s="134"/>
      <c r="G467" s="155"/>
    </row>
    <row r="468" spans="1:7" ht="15" customHeight="1" x14ac:dyDescent="0.2">
      <c r="B468" s="134"/>
      <c r="G468" s="155"/>
    </row>
    <row r="469" spans="1:7" ht="15" customHeight="1" x14ac:dyDescent="0.2">
      <c r="B469" s="134"/>
      <c r="G469" s="155"/>
    </row>
    <row r="470" spans="1:7" ht="15" customHeight="1" x14ac:dyDescent="0.25">
      <c r="A470" s="4" t="s">
        <v>4</v>
      </c>
      <c r="B470" s="100"/>
      <c r="C470" s="5"/>
      <c r="D470" s="5"/>
      <c r="E470" s="5"/>
      <c r="G470" s="155"/>
    </row>
    <row r="471" spans="1:7" ht="15" customHeight="1" x14ac:dyDescent="0.2">
      <c r="A471" s="6" t="s">
        <v>5</v>
      </c>
      <c r="B471" s="100"/>
      <c r="C471" s="5"/>
      <c r="D471" s="5"/>
      <c r="E471" s="7" t="s">
        <v>6</v>
      </c>
      <c r="G471" s="155"/>
    </row>
    <row r="472" spans="1:7" ht="15" customHeight="1" x14ac:dyDescent="0.25">
      <c r="A472" s="21"/>
      <c r="B472" s="97"/>
      <c r="C472" s="5"/>
      <c r="D472" s="5"/>
      <c r="E472" s="8"/>
      <c r="G472" s="155"/>
    </row>
    <row r="473" spans="1:7" ht="15" customHeight="1" x14ac:dyDescent="0.2">
      <c r="A473" s="9" t="s">
        <v>7</v>
      </c>
      <c r="B473" s="9" t="s">
        <v>8</v>
      </c>
      <c r="C473" s="9" t="s">
        <v>9</v>
      </c>
      <c r="D473" s="10" t="s">
        <v>10</v>
      </c>
      <c r="E473" s="24" t="s">
        <v>11</v>
      </c>
      <c r="G473" s="155"/>
    </row>
    <row r="474" spans="1:7" ht="15" customHeight="1" x14ac:dyDescent="0.2">
      <c r="A474" s="158">
        <v>886</v>
      </c>
      <c r="B474" s="57">
        <v>90000001600</v>
      </c>
      <c r="C474" s="120">
        <v>6172</v>
      </c>
      <c r="D474" s="159" t="s">
        <v>95</v>
      </c>
      <c r="E474" s="41">
        <v>12020760.279999999</v>
      </c>
      <c r="G474" s="155"/>
    </row>
    <row r="475" spans="1:7" ht="15" customHeight="1" x14ac:dyDescent="0.2">
      <c r="A475" s="158"/>
      <c r="B475" s="57"/>
      <c r="C475" s="18" t="s">
        <v>13</v>
      </c>
      <c r="D475" s="19"/>
      <c r="E475" s="20">
        <f>SUM(E474)</f>
        <v>12020760.279999999</v>
      </c>
      <c r="G475" s="155"/>
    </row>
    <row r="476" spans="1:7" ht="15" customHeight="1" x14ac:dyDescent="0.2">
      <c r="A476" s="191"/>
      <c r="B476" s="172"/>
      <c r="C476" s="74"/>
      <c r="D476" s="5"/>
      <c r="E476" s="75"/>
      <c r="G476" s="155"/>
    </row>
    <row r="477" spans="1:7" ht="15" customHeight="1" x14ac:dyDescent="0.25">
      <c r="A477" s="34" t="s">
        <v>14</v>
      </c>
      <c r="B477" s="96"/>
      <c r="C477" s="35"/>
      <c r="D477" s="35"/>
      <c r="E477" s="35"/>
      <c r="G477" s="155"/>
    </row>
    <row r="478" spans="1:7" ht="15" customHeight="1" x14ac:dyDescent="0.2">
      <c r="A478" s="61" t="s">
        <v>5</v>
      </c>
      <c r="B478" s="96"/>
      <c r="C478" s="35"/>
      <c r="D478" s="35"/>
      <c r="E478" s="36" t="s">
        <v>6</v>
      </c>
      <c r="G478" s="155"/>
    </row>
    <row r="479" spans="1:7" ht="15" customHeight="1" x14ac:dyDescent="0.25">
      <c r="A479" s="45"/>
      <c r="B479" s="124"/>
      <c r="C479" s="35"/>
      <c r="D479" s="35"/>
      <c r="E479" s="62"/>
      <c r="G479" s="155"/>
    </row>
    <row r="480" spans="1:7" ht="15" customHeight="1" x14ac:dyDescent="0.2">
      <c r="A480" s="24" t="s">
        <v>7</v>
      </c>
      <c r="B480" s="9" t="s">
        <v>8</v>
      </c>
      <c r="C480" s="24" t="s">
        <v>9</v>
      </c>
      <c r="D480" s="48" t="s">
        <v>10</v>
      </c>
      <c r="E480" s="24" t="s">
        <v>11</v>
      </c>
      <c r="G480" s="155"/>
    </row>
    <row r="481" spans="1:7" ht="15" customHeight="1" x14ac:dyDescent="0.2">
      <c r="A481" s="50">
        <v>813</v>
      </c>
      <c r="B481" s="27">
        <v>20000000000</v>
      </c>
      <c r="C481" s="39">
        <v>6409</v>
      </c>
      <c r="D481" s="28" t="s">
        <v>33</v>
      </c>
      <c r="E481" s="41">
        <v>12020760.279999999</v>
      </c>
      <c r="G481" s="155"/>
    </row>
    <row r="482" spans="1:7" ht="15" customHeight="1" x14ac:dyDescent="0.2">
      <c r="A482" s="116"/>
      <c r="B482" s="42"/>
      <c r="C482" s="52" t="s">
        <v>13</v>
      </c>
      <c r="D482" s="53"/>
      <c r="E482" s="54">
        <f>SUM(E481:E481)</f>
        <v>12020760.279999999</v>
      </c>
      <c r="G482" s="155"/>
    </row>
    <row r="483" spans="1:7" ht="15" customHeight="1" x14ac:dyDescent="0.2">
      <c r="B483" s="134"/>
      <c r="G483" s="155"/>
    </row>
    <row r="484" spans="1:7" ht="15" customHeight="1" x14ac:dyDescent="0.2">
      <c r="G484" s="155"/>
    </row>
    <row r="485" spans="1:7" ht="15" customHeight="1" x14ac:dyDescent="0.25">
      <c r="A485" s="1" t="s">
        <v>380</v>
      </c>
      <c r="G485" s="155"/>
    </row>
    <row r="486" spans="1:7" ht="15" customHeight="1" x14ac:dyDescent="0.2">
      <c r="A486" s="257" t="s">
        <v>1</v>
      </c>
      <c r="B486" s="257"/>
      <c r="C486" s="257"/>
      <c r="D486" s="257"/>
      <c r="E486" s="257"/>
      <c r="G486" s="155"/>
    </row>
    <row r="487" spans="1:7" ht="15" customHeight="1" x14ac:dyDescent="0.2">
      <c r="A487" s="254" t="s">
        <v>507</v>
      </c>
      <c r="B487" s="254"/>
      <c r="C487" s="254"/>
      <c r="D487" s="254"/>
      <c r="E487" s="254"/>
      <c r="G487" s="155"/>
    </row>
    <row r="488" spans="1:7" ht="15" customHeight="1" x14ac:dyDescent="0.2">
      <c r="A488" s="254"/>
      <c r="B488" s="254"/>
      <c r="C488" s="254"/>
      <c r="D488" s="254"/>
      <c r="E488" s="254"/>
      <c r="G488" s="155"/>
    </row>
    <row r="489" spans="1:7" ht="15" customHeight="1" x14ac:dyDescent="0.2">
      <c r="A489" s="254"/>
      <c r="B489" s="254"/>
      <c r="C489" s="254"/>
      <c r="D489" s="254"/>
      <c r="E489" s="254"/>
      <c r="G489" s="155"/>
    </row>
    <row r="490" spans="1:7" ht="15" customHeight="1" x14ac:dyDescent="0.2">
      <c r="A490" s="254"/>
      <c r="B490" s="254"/>
      <c r="C490" s="254"/>
      <c r="D490" s="254"/>
      <c r="E490" s="254"/>
      <c r="G490" s="155"/>
    </row>
    <row r="491" spans="1:7" ht="15" customHeight="1" x14ac:dyDescent="0.2">
      <c r="A491" s="254"/>
      <c r="B491" s="254"/>
      <c r="C491" s="254"/>
      <c r="D491" s="254"/>
      <c r="E491" s="254"/>
      <c r="G491" s="155"/>
    </row>
    <row r="492" spans="1:7" ht="15" customHeight="1" x14ac:dyDescent="0.2">
      <c r="A492" s="254"/>
      <c r="B492" s="254"/>
      <c r="C492" s="254"/>
      <c r="D492" s="254"/>
      <c r="E492" s="254"/>
      <c r="G492" s="155"/>
    </row>
    <row r="493" spans="1:7" ht="15" customHeight="1" x14ac:dyDescent="0.2">
      <c r="A493" s="254"/>
      <c r="B493" s="254"/>
      <c r="C493" s="254"/>
      <c r="D493" s="254"/>
      <c r="E493" s="254"/>
      <c r="G493" s="155"/>
    </row>
    <row r="494" spans="1:7" ht="15" customHeight="1" x14ac:dyDescent="0.2">
      <c r="A494" s="254"/>
      <c r="B494" s="254"/>
      <c r="C494" s="254"/>
      <c r="D494" s="254"/>
      <c r="E494" s="254"/>
      <c r="G494" s="155"/>
    </row>
    <row r="495" spans="1:7" ht="15" customHeight="1" x14ac:dyDescent="0.2">
      <c r="A495" s="117"/>
      <c r="B495" s="117"/>
      <c r="C495" s="74"/>
      <c r="D495" s="5"/>
      <c r="E495" s="75"/>
      <c r="G495" s="155"/>
    </row>
    <row r="496" spans="1:7" ht="15" customHeight="1" x14ac:dyDescent="0.25">
      <c r="A496" s="4" t="s">
        <v>4</v>
      </c>
      <c r="B496" s="5"/>
      <c r="C496" s="5"/>
      <c r="D496" s="5"/>
      <c r="E496" s="5"/>
      <c r="G496" s="155"/>
    </row>
    <row r="497" spans="1:7" ht="15" customHeight="1" x14ac:dyDescent="0.2">
      <c r="A497" s="61" t="s">
        <v>5</v>
      </c>
      <c r="B497" s="35"/>
      <c r="C497" s="35"/>
      <c r="D497" s="35"/>
      <c r="E497" s="36" t="s">
        <v>6</v>
      </c>
      <c r="G497" s="155"/>
    </row>
    <row r="498" spans="1:7" ht="15" customHeight="1" x14ac:dyDescent="0.25">
      <c r="A498" s="45"/>
      <c r="B498" s="34"/>
      <c r="C498" s="35"/>
      <c r="D498" s="35"/>
      <c r="E498" s="62"/>
      <c r="G498" s="155"/>
    </row>
    <row r="499" spans="1:7" ht="15" customHeight="1" x14ac:dyDescent="0.2">
      <c r="A499" s="24" t="s">
        <v>7</v>
      </c>
      <c r="B499" s="24" t="s">
        <v>8</v>
      </c>
      <c r="C499" s="24" t="s">
        <v>9</v>
      </c>
      <c r="D499" s="63" t="s">
        <v>10</v>
      </c>
      <c r="E499" s="24" t="s">
        <v>11</v>
      </c>
      <c r="G499" s="155"/>
    </row>
    <row r="500" spans="1:7" ht="15" customHeight="1" x14ac:dyDescent="0.2">
      <c r="A500" s="166">
        <v>10</v>
      </c>
      <c r="B500" s="119">
        <v>90000001160</v>
      </c>
      <c r="C500" s="120">
        <v>6172</v>
      </c>
      <c r="D500" s="93" t="s">
        <v>95</v>
      </c>
      <c r="E500" s="41">
        <v>200000</v>
      </c>
      <c r="G500" s="155"/>
    </row>
    <row r="501" spans="1:7" ht="15" customHeight="1" x14ac:dyDescent="0.2">
      <c r="A501" s="166"/>
      <c r="B501" s="27"/>
      <c r="C501" s="52" t="s">
        <v>13</v>
      </c>
      <c r="D501" s="67"/>
      <c r="E501" s="68">
        <f>SUM(E500:E500)</f>
        <v>200000</v>
      </c>
      <c r="G501" s="155"/>
    </row>
    <row r="502" spans="1:7" ht="15" customHeight="1" x14ac:dyDescent="0.2">
      <c r="A502" s="121"/>
      <c r="B502" s="121"/>
      <c r="C502" s="122"/>
      <c r="D502" s="35"/>
      <c r="E502" s="123"/>
      <c r="G502" s="155"/>
    </row>
    <row r="503" spans="1:7" ht="15" customHeight="1" x14ac:dyDescent="0.25">
      <c r="A503" s="34" t="s">
        <v>14</v>
      </c>
      <c r="B503" s="121"/>
      <c r="C503" s="122"/>
      <c r="D503" s="35"/>
      <c r="E503" s="123"/>
      <c r="G503" s="155"/>
    </row>
    <row r="504" spans="1:7" ht="15" customHeight="1" x14ac:dyDescent="0.2">
      <c r="A504" s="61" t="s">
        <v>138</v>
      </c>
      <c r="B504" s="35"/>
      <c r="C504" s="35"/>
      <c r="D504" s="35"/>
      <c r="E504" s="36" t="s">
        <v>139</v>
      </c>
      <c r="G504" s="155"/>
    </row>
    <row r="505" spans="1:7" ht="15" customHeight="1" x14ac:dyDescent="0.25">
      <c r="A505" s="34" t="s">
        <v>174</v>
      </c>
      <c r="B505" s="44"/>
      <c r="C505" s="44"/>
      <c r="D505" s="44"/>
      <c r="E505" s="62"/>
      <c r="G505" s="155"/>
    </row>
    <row r="506" spans="1:7" ht="15" customHeight="1" x14ac:dyDescent="0.2">
      <c r="A506" s="24" t="s">
        <v>7</v>
      </c>
      <c r="B506" s="24" t="s">
        <v>8</v>
      </c>
      <c r="C506" s="24" t="s">
        <v>9</v>
      </c>
      <c r="D506" s="63" t="s">
        <v>10</v>
      </c>
      <c r="E506" s="24" t="s">
        <v>11</v>
      </c>
      <c r="G506" s="155"/>
    </row>
    <row r="507" spans="1:7" ht="15" customHeight="1" x14ac:dyDescent="0.2">
      <c r="A507" s="50">
        <v>10</v>
      </c>
      <c r="B507" s="27">
        <v>60001100361</v>
      </c>
      <c r="C507" s="27">
        <v>3122</v>
      </c>
      <c r="D507" s="28" t="s">
        <v>100</v>
      </c>
      <c r="E507" s="59">
        <v>200000</v>
      </c>
      <c r="G507" s="155"/>
    </row>
    <row r="508" spans="1:7" ht="15" customHeight="1" x14ac:dyDescent="0.2">
      <c r="A508" s="50"/>
      <c r="B508" s="116"/>
      <c r="C508" s="52" t="s">
        <v>13</v>
      </c>
      <c r="D508" s="67"/>
      <c r="E508" s="68">
        <f>SUM(E507:E507)</f>
        <v>200000</v>
      </c>
      <c r="G508" s="155"/>
    </row>
    <row r="509" spans="1:7" ht="15" customHeight="1" x14ac:dyDescent="0.2">
      <c r="A509" s="105"/>
      <c r="B509" s="121"/>
      <c r="C509" s="122"/>
      <c r="D509" s="35"/>
      <c r="E509" s="123"/>
      <c r="G509" s="155"/>
    </row>
    <row r="510" spans="1:7" ht="15" customHeight="1" x14ac:dyDescent="0.2">
      <c r="G510" s="155"/>
    </row>
    <row r="511" spans="1:7" ht="15" customHeight="1" x14ac:dyDescent="0.2">
      <c r="G511" s="155"/>
    </row>
    <row r="512" spans="1:7" ht="15" customHeight="1" x14ac:dyDescent="0.2">
      <c r="G512" s="155"/>
    </row>
    <row r="513" spans="1:7" ht="15" customHeight="1" x14ac:dyDescent="0.2">
      <c r="G513" s="155"/>
    </row>
    <row r="514" spans="1:7" ht="15" customHeight="1" x14ac:dyDescent="0.2">
      <c r="G514" s="155"/>
    </row>
    <row r="515" spans="1:7" ht="15" customHeight="1" x14ac:dyDescent="0.2">
      <c r="G515" s="155"/>
    </row>
    <row r="516" spans="1:7" ht="15" customHeight="1" x14ac:dyDescent="0.2">
      <c r="G516" s="155"/>
    </row>
    <row r="517" spans="1:7" ht="15" customHeight="1" x14ac:dyDescent="0.2">
      <c r="G517" s="155"/>
    </row>
    <row r="518" spans="1:7" ht="15" customHeight="1" x14ac:dyDescent="0.2">
      <c r="G518" s="155"/>
    </row>
    <row r="519" spans="1:7" ht="15" customHeight="1" x14ac:dyDescent="0.2">
      <c r="G519" s="155"/>
    </row>
    <row r="520" spans="1:7" ht="15" customHeight="1" x14ac:dyDescent="0.2">
      <c r="G520" s="155"/>
    </row>
    <row r="521" spans="1:7" ht="15" customHeight="1" x14ac:dyDescent="0.2">
      <c r="G521" s="155"/>
    </row>
    <row r="522" spans="1:7" ht="15" customHeight="1" x14ac:dyDescent="0.25">
      <c r="A522" s="43" t="s">
        <v>381</v>
      </c>
      <c r="G522" s="155"/>
    </row>
    <row r="523" spans="1:7" ht="15" customHeight="1" x14ac:dyDescent="0.2">
      <c r="A523" s="255" t="s">
        <v>219</v>
      </c>
      <c r="B523" s="255"/>
      <c r="C523" s="255"/>
      <c r="D523" s="255"/>
      <c r="E523" s="255"/>
      <c r="G523" s="155"/>
    </row>
    <row r="524" spans="1:7" ht="15" customHeight="1" x14ac:dyDescent="0.2">
      <c r="A524" s="255"/>
      <c r="B524" s="255"/>
      <c r="C524" s="255"/>
      <c r="D524" s="255"/>
      <c r="E524" s="255"/>
      <c r="G524" s="155"/>
    </row>
    <row r="525" spans="1:7" ht="15" customHeight="1" x14ac:dyDescent="0.2">
      <c r="A525" s="254" t="s">
        <v>382</v>
      </c>
      <c r="B525" s="254"/>
      <c r="C525" s="254"/>
      <c r="D525" s="254"/>
      <c r="E525" s="254"/>
      <c r="G525" s="155"/>
    </row>
    <row r="526" spans="1:7" ht="15" customHeight="1" x14ac:dyDescent="0.2">
      <c r="A526" s="254"/>
      <c r="B526" s="254"/>
      <c r="C526" s="254"/>
      <c r="D526" s="254"/>
      <c r="E526" s="254"/>
      <c r="G526" s="155"/>
    </row>
    <row r="527" spans="1:7" ht="15" customHeight="1" x14ac:dyDescent="0.2">
      <c r="A527" s="254"/>
      <c r="B527" s="254"/>
      <c r="C527" s="254"/>
      <c r="D527" s="254"/>
      <c r="E527" s="254"/>
      <c r="G527" s="155"/>
    </row>
    <row r="528" spans="1:7" ht="15" customHeight="1" x14ac:dyDescent="0.2">
      <c r="A528" s="254"/>
      <c r="B528" s="254"/>
      <c r="C528" s="254"/>
      <c r="D528" s="254"/>
      <c r="E528" s="254"/>
      <c r="G528" s="155"/>
    </row>
    <row r="529" spans="1:7" ht="15" customHeight="1" x14ac:dyDescent="0.2">
      <c r="A529" s="254"/>
      <c r="B529" s="254"/>
      <c r="C529" s="254"/>
      <c r="D529" s="254"/>
      <c r="E529" s="254"/>
      <c r="G529" s="155"/>
    </row>
    <row r="530" spans="1:7" ht="15" customHeight="1" x14ac:dyDescent="0.2">
      <c r="A530" s="254"/>
      <c r="B530" s="254"/>
      <c r="C530" s="254"/>
      <c r="D530" s="254"/>
      <c r="E530" s="254"/>
      <c r="G530" s="155"/>
    </row>
    <row r="531" spans="1:7" ht="15" customHeight="1" x14ac:dyDescent="0.2">
      <c r="A531" s="254"/>
      <c r="B531" s="254"/>
      <c r="C531" s="254"/>
      <c r="D531" s="254"/>
      <c r="E531" s="254"/>
      <c r="G531" s="155"/>
    </row>
    <row r="532" spans="1:7" ht="15" customHeight="1" x14ac:dyDescent="0.2">
      <c r="A532" s="254"/>
      <c r="B532" s="254"/>
      <c r="C532" s="254"/>
      <c r="D532" s="254"/>
      <c r="E532" s="254"/>
      <c r="G532" s="155"/>
    </row>
    <row r="533" spans="1:7" ht="15" customHeight="1" x14ac:dyDescent="0.2">
      <c r="A533" s="254"/>
      <c r="B533" s="254"/>
      <c r="C533" s="254"/>
      <c r="D533" s="254"/>
      <c r="E533" s="254"/>
      <c r="G533" s="155"/>
    </row>
    <row r="534" spans="1:7" ht="15" customHeight="1" x14ac:dyDescent="0.2">
      <c r="A534" s="21"/>
      <c r="B534" s="160"/>
      <c r="C534" s="21"/>
      <c r="D534" s="21"/>
      <c r="E534" s="21"/>
      <c r="G534" s="155"/>
    </row>
    <row r="535" spans="1:7" ht="15" customHeight="1" x14ac:dyDescent="0.25">
      <c r="A535" s="34" t="s">
        <v>14</v>
      </c>
      <c r="B535" s="96"/>
      <c r="C535" s="35"/>
      <c r="D535" s="35"/>
      <c r="E535" s="35"/>
      <c r="G535" s="155"/>
    </row>
    <row r="536" spans="1:7" ht="15" customHeight="1" x14ac:dyDescent="0.2">
      <c r="A536" s="61" t="s">
        <v>5</v>
      </c>
      <c r="B536" s="96"/>
      <c r="C536" s="35"/>
      <c r="D536" s="35"/>
      <c r="E536" s="36" t="s">
        <v>6</v>
      </c>
      <c r="G536" s="155"/>
    </row>
    <row r="537" spans="1:7" ht="15" customHeight="1" x14ac:dyDescent="0.25">
      <c r="A537" s="34"/>
      <c r="B537" s="99"/>
      <c r="C537" s="35"/>
      <c r="D537" s="35"/>
      <c r="E537" s="62"/>
      <c r="G537" s="155"/>
    </row>
    <row r="538" spans="1:7" ht="15" customHeight="1" x14ac:dyDescent="0.2">
      <c r="A538" s="24" t="s">
        <v>7</v>
      </c>
      <c r="B538" s="24" t="s">
        <v>8</v>
      </c>
      <c r="C538" s="24" t="s">
        <v>9</v>
      </c>
      <c r="D538" s="63" t="s">
        <v>10</v>
      </c>
      <c r="E538" s="9" t="s">
        <v>11</v>
      </c>
      <c r="G538" s="155"/>
    </row>
    <row r="539" spans="1:7" ht="15" customHeight="1" x14ac:dyDescent="0.2">
      <c r="A539" s="55">
        <v>13307</v>
      </c>
      <c r="B539" s="27">
        <v>20000000000</v>
      </c>
      <c r="C539" s="64">
        <v>4372</v>
      </c>
      <c r="D539" s="65" t="s">
        <v>33</v>
      </c>
      <c r="E539" s="66">
        <v>-600398</v>
      </c>
      <c r="G539" s="155"/>
    </row>
    <row r="540" spans="1:7" ht="15" customHeight="1" x14ac:dyDescent="0.2">
      <c r="A540" s="42"/>
      <c r="B540" s="170"/>
      <c r="C540" s="52" t="s">
        <v>13</v>
      </c>
      <c r="D540" s="67"/>
      <c r="E540" s="68">
        <f>SUM(E539:E539)</f>
        <v>-600398</v>
      </c>
      <c r="G540" s="155"/>
    </row>
    <row r="541" spans="1:7" ht="15" customHeight="1" x14ac:dyDescent="0.2">
      <c r="A541" s="21"/>
      <c r="B541" s="160"/>
      <c r="C541" s="21"/>
      <c r="D541" s="21"/>
      <c r="E541" s="21"/>
      <c r="G541" s="155"/>
    </row>
    <row r="542" spans="1:7" ht="15" customHeight="1" x14ac:dyDescent="0.25">
      <c r="A542" s="4" t="s">
        <v>14</v>
      </c>
      <c r="B542" s="100"/>
      <c r="C542" s="5"/>
      <c r="D542" s="5"/>
      <c r="E542" s="5"/>
      <c r="G542" s="155"/>
    </row>
    <row r="543" spans="1:7" ht="15" customHeight="1" x14ac:dyDescent="0.2">
      <c r="A543" s="6" t="s">
        <v>28</v>
      </c>
      <c r="B543" s="160"/>
      <c r="C543" s="21"/>
      <c r="D543" s="21"/>
      <c r="E543" s="21" t="s">
        <v>29</v>
      </c>
      <c r="G543" s="155"/>
    </row>
    <row r="544" spans="1:7" ht="15" customHeight="1" x14ac:dyDescent="0.2">
      <c r="A544" s="21"/>
      <c r="B544" s="171"/>
      <c r="C544" s="5"/>
      <c r="D544" s="21"/>
      <c r="E544" s="23"/>
      <c r="G544" s="155"/>
    </row>
    <row r="545" spans="1:7" ht="15" customHeight="1" x14ac:dyDescent="0.2">
      <c r="A545" s="24" t="s">
        <v>7</v>
      </c>
      <c r="B545" s="24" t="s">
        <v>8</v>
      </c>
      <c r="C545" s="9" t="s">
        <v>9</v>
      </c>
      <c r="D545" s="25" t="s">
        <v>10</v>
      </c>
      <c r="E545" s="9" t="s">
        <v>11</v>
      </c>
    </row>
    <row r="546" spans="1:7" ht="15" customHeight="1" x14ac:dyDescent="0.2">
      <c r="A546" s="55">
        <v>13307</v>
      </c>
      <c r="B546" s="27">
        <v>30002001644</v>
      </c>
      <c r="C546" s="57">
        <v>4372</v>
      </c>
      <c r="D546" s="28" t="s">
        <v>30</v>
      </c>
      <c r="E546" s="29">
        <v>110798</v>
      </c>
    </row>
    <row r="547" spans="1:7" ht="15" customHeight="1" x14ac:dyDescent="0.2">
      <c r="A547" s="42"/>
      <c r="B547" s="170"/>
      <c r="C547" s="18" t="s">
        <v>13</v>
      </c>
      <c r="D547" s="31"/>
      <c r="E547" s="32">
        <f>SUM(E546:E546)</f>
        <v>110798</v>
      </c>
    </row>
    <row r="548" spans="1:7" ht="15" customHeight="1" x14ac:dyDescent="0.2">
      <c r="A548" s="21"/>
      <c r="B548" s="160"/>
      <c r="C548" s="21"/>
      <c r="D548" s="21"/>
      <c r="E548" s="21"/>
    </row>
    <row r="549" spans="1:7" ht="15" customHeight="1" x14ac:dyDescent="0.25">
      <c r="A549" s="4" t="s">
        <v>14</v>
      </c>
      <c r="B549" s="100"/>
      <c r="C549" s="5"/>
      <c r="D549" s="5"/>
      <c r="E549" s="5"/>
    </row>
    <row r="550" spans="1:7" ht="15" customHeight="1" x14ac:dyDescent="0.2">
      <c r="A550" s="6" t="s">
        <v>31</v>
      </c>
      <c r="B550" s="160"/>
      <c r="C550" s="21"/>
      <c r="D550" s="21"/>
      <c r="E550" s="21" t="s">
        <v>32</v>
      </c>
    </row>
    <row r="551" spans="1:7" ht="15" customHeight="1" x14ac:dyDescent="0.2">
      <c r="A551" s="21"/>
      <c r="B551" s="171"/>
      <c r="C551" s="5"/>
      <c r="D551" s="21"/>
      <c r="E551" s="23"/>
    </row>
    <row r="552" spans="1:7" ht="15" customHeight="1" x14ac:dyDescent="0.2">
      <c r="A552" s="24" t="s">
        <v>7</v>
      </c>
      <c r="B552" s="24" t="s">
        <v>8</v>
      </c>
      <c r="C552" s="9" t="s">
        <v>9</v>
      </c>
      <c r="D552" s="25" t="s">
        <v>10</v>
      </c>
      <c r="E552" s="9" t="s">
        <v>11</v>
      </c>
    </row>
    <row r="553" spans="1:7" ht="15" customHeight="1" x14ac:dyDescent="0.2">
      <c r="A553" s="55">
        <v>13307</v>
      </c>
      <c r="B553" s="27">
        <v>30005001702</v>
      </c>
      <c r="C553" s="57">
        <v>3529</v>
      </c>
      <c r="D553" s="28" t="s">
        <v>30</v>
      </c>
      <c r="E553" s="59">
        <v>258048</v>
      </c>
    </row>
    <row r="554" spans="1:7" ht="15" customHeight="1" x14ac:dyDescent="0.2">
      <c r="A554" s="55">
        <v>13307</v>
      </c>
      <c r="B554" s="27">
        <v>30005001703</v>
      </c>
      <c r="C554" s="57">
        <v>3529</v>
      </c>
      <c r="D554" s="28" t="s">
        <v>30</v>
      </c>
      <c r="E554" s="59">
        <v>231552</v>
      </c>
    </row>
    <row r="555" spans="1:7" ht="15" customHeight="1" x14ac:dyDescent="0.2">
      <c r="A555" s="42"/>
      <c r="B555" s="170"/>
      <c r="C555" s="18" t="s">
        <v>13</v>
      </c>
      <c r="D555" s="31"/>
      <c r="E555" s="32">
        <f>SUM(E553:E554)</f>
        <v>489600</v>
      </c>
      <c r="G555" s="60">
        <f>SUM(E547,E555)</f>
        <v>600398</v>
      </c>
    </row>
    <row r="556" spans="1:7" ht="15" customHeight="1" x14ac:dyDescent="0.2"/>
    <row r="557" spans="1:7" ht="15" customHeight="1" x14ac:dyDescent="0.2"/>
    <row r="558" spans="1:7" ht="15" customHeight="1" x14ac:dyDescent="0.25">
      <c r="A558" s="43" t="s">
        <v>383</v>
      </c>
    </row>
    <row r="559" spans="1:7" ht="15" customHeight="1" x14ac:dyDescent="0.2">
      <c r="A559" s="257" t="s">
        <v>97</v>
      </c>
      <c r="B559" s="257"/>
      <c r="C559" s="257"/>
      <c r="D559" s="257"/>
      <c r="E559" s="257"/>
    </row>
    <row r="560" spans="1:7" ht="15" customHeight="1" x14ac:dyDescent="0.2">
      <c r="A560" s="257"/>
      <c r="B560" s="257"/>
      <c r="C560" s="257"/>
      <c r="D560" s="257"/>
      <c r="E560" s="257"/>
    </row>
    <row r="561" spans="1:7" ht="15" customHeight="1" x14ac:dyDescent="0.2">
      <c r="A561" s="254" t="s">
        <v>384</v>
      </c>
      <c r="B561" s="254"/>
      <c r="C561" s="254"/>
      <c r="D561" s="254"/>
      <c r="E561" s="254"/>
      <c r="G561" s="155"/>
    </row>
    <row r="562" spans="1:7" ht="15" customHeight="1" x14ac:dyDescent="0.2">
      <c r="A562" s="254"/>
      <c r="B562" s="254"/>
      <c r="C562" s="254"/>
      <c r="D562" s="254"/>
      <c r="E562" s="254"/>
      <c r="G562" s="155"/>
    </row>
    <row r="563" spans="1:7" ht="15" customHeight="1" x14ac:dyDescent="0.2">
      <c r="A563" s="254"/>
      <c r="B563" s="254"/>
      <c r="C563" s="254"/>
      <c r="D563" s="254"/>
      <c r="E563" s="254"/>
      <c r="G563" s="155"/>
    </row>
    <row r="564" spans="1:7" ht="15" customHeight="1" x14ac:dyDescent="0.2">
      <c r="A564" s="254"/>
      <c r="B564" s="254"/>
      <c r="C564" s="254"/>
      <c r="D564" s="254"/>
      <c r="E564" s="254"/>
      <c r="G564" s="155"/>
    </row>
    <row r="565" spans="1:7" ht="15" customHeight="1" x14ac:dyDescent="0.2">
      <c r="A565" s="254"/>
      <c r="B565" s="254"/>
      <c r="C565" s="254"/>
      <c r="D565" s="254"/>
      <c r="E565" s="254"/>
      <c r="G565" s="155"/>
    </row>
    <row r="566" spans="1:7" ht="15" customHeight="1" x14ac:dyDescent="0.2">
      <c r="A566" s="254"/>
      <c r="B566" s="254"/>
      <c r="C566" s="254"/>
      <c r="D566" s="254"/>
      <c r="E566" s="254"/>
      <c r="G566" s="155"/>
    </row>
    <row r="567" spans="1:7" ht="15" customHeight="1" x14ac:dyDescent="0.2">
      <c r="A567" s="254"/>
      <c r="B567" s="254"/>
      <c r="C567" s="254"/>
      <c r="D567" s="254"/>
      <c r="E567" s="254"/>
      <c r="G567" s="155"/>
    </row>
    <row r="568" spans="1:7" ht="15" customHeight="1" x14ac:dyDescent="0.2">
      <c r="A568" s="254"/>
      <c r="B568" s="254"/>
      <c r="C568" s="254"/>
      <c r="D568" s="254"/>
      <c r="E568" s="254"/>
      <c r="G568" s="155"/>
    </row>
    <row r="569" spans="1:7" ht="15" customHeight="1" x14ac:dyDescent="0.2">
      <c r="A569" s="103"/>
      <c r="B569" s="104"/>
      <c r="C569" s="103"/>
      <c r="D569" s="103"/>
      <c r="E569" s="103"/>
      <c r="G569" s="155"/>
    </row>
    <row r="570" spans="1:7" ht="15" customHeight="1" x14ac:dyDescent="0.2">
      <c r="A570" s="103"/>
      <c r="B570" s="104"/>
      <c r="C570" s="103"/>
      <c r="D570" s="103"/>
      <c r="E570" s="103"/>
      <c r="G570" s="155"/>
    </row>
    <row r="571" spans="1:7" ht="15" customHeight="1" x14ac:dyDescent="0.2">
      <c r="A571" s="103"/>
      <c r="B571" s="104"/>
      <c r="C571" s="103"/>
      <c r="D571" s="103"/>
      <c r="E571" s="103"/>
      <c r="G571" s="155"/>
    </row>
    <row r="572" spans="1:7" ht="15" customHeight="1" x14ac:dyDescent="0.2">
      <c r="A572" s="103"/>
      <c r="B572" s="104"/>
      <c r="C572" s="103"/>
      <c r="D572" s="103"/>
      <c r="E572" s="103"/>
      <c r="G572" s="155"/>
    </row>
    <row r="573" spans="1:7" ht="15" customHeight="1" x14ac:dyDescent="0.2">
      <c r="A573" s="103"/>
      <c r="B573" s="104"/>
      <c r="C573" s="103"/>
      <c r="D573" s="103"/>
      <c r="E573" s="103"/>
      <c r="G573" s="155"/>
    </row>
    <row r="574" spans="1:7" ht="15" customHeight="1" x14ac:dyDescent="0.25">
      <c r="A574" s="34" t="s">
        <v>14</v>
      </c>
      <c r="B574" s="96"/>
      <c r="C574" s="35"/>
      <c r="D574" s="35"/>
      <c r="E574" s="35"/>
      <c r="G574" s="155"/>
    </row>
    <row r="575" spans="1:7" ht="15" customHeight="1" x14ac:dyDescent="0.2">
      <c r="A575" s="61" t="s">
        <v>5</v>
      </c>
      <c r="B575" s="96"/>
      <c r="C575" s="35"/>
      <c r="D575" s="35"/>
      <c r="E575" s="36" t="s">
        <v>6</v>
      </c>
      <c r="G575" s="155"/>
    </row>
    <row r="576" spans="1:7" ht="15" customHeight="1" x14ac:dyDescent="0.25">
      <c r="A576" s="45"/>
      <c r="B576" s="124"/>
      <c r="C576" s="35"/>
      <c r="D576" s="35"/>
      <c r="E576" s="62"/>
      <c r="G576" s="155"/>
    </row>
    <row r="577" spans="1:7" ht="15" customHeight="1" x14ac:dyDescent="0.2">
      <c r="A577" s="24" t="s">
        <v>7</v>
      </c>
      <c r="B577" s="9" t="s">
        <v>8</v>
      </c>
      <c r="C577" s="24" t="s">
        <v>9</v>
      </c>
      <c r="D577" s="48" t="s">
        <v>10</v>
      </c>
      <c r="E577" s="9" t="s">
        <v>11</v>
      </c>
      <c r="G577" s="155"/>
    </row>
    <row r="578" spans="1:7" ht="15" customHeight="1" x14ac:dyDescent="0.2">
      <c r="A578" s="50">
        <v>813</v>
      </c>
      <c r="B578" s="27">
        <v>20000000000</v>
      </c>
      <c r="C578" s="39">
        <v>6409</v>
      </c>
      <c r="D578" s="28" t="s">
        <v>33</v>
      </c>
      <c r="E578" s="41">
        <v>-6650230</v>
      </c>
      <c r="G578" s="155"/>
    </row>
    <row r="579" spans="1:7" ht="15" customHeight="1" x14ac:dyDescent="0.2">
      <c r="A579" s="116"/>
      <c r="B579" s="42"/>
      <c r="C579" s="52" t="s">
        <v>13</v>
      </c>
      <c r="D579" s="53"/>
      <c r="E579" s="54">
        <f>SUM(E578:E578)</f>
        <v>-6650230</v>
      </c>
      <c r="G579" s="155"/>
    </row>
    <row r="580" spans="1:7" ht="15" customHeight="1" x14ac:dyDescent="0.25">
      <c r="A580" s="43"/>
      <c r="B580" s="99"/>
      <c r="C580" s="45"/>
      <c r="D580" s="45"/>
      <c r="E580" s="45"/>
      <c r="G580" s="155"/>
    </row>
    <row r="581" spans="1:7" ht="15" customHeight="1" x14ac:dyDescent="0.25">
      <c r="A581" s="34" t="s">
        <v>14</v>
      </c>
      <c r="B581" s="96"/>
      <c r="C581" s="35"/>
      <c r="D581" s="21"/>
      <c r="E581" s="21"/>
      <c r="G581" s="155"/>
    </row>
    <row r="582" spans="1:7" ht="15" customHeight="1" x14ac:dyDescent="0.2">
      <c r="A582" s="61" t="s">
        <v>54</v>
      </c>
      <c r="B582" s="96"/>
      <c r="C582" s="35"/>
      <c r="D582" s="35"/>
      <c r="E582" s="36" t="s">
        <v>55</v>
      </c>
      <c r="G582" s="155"/>
    </row>
    <row r="583" spans="1:7" ht="15" customHeight="1" x14ac:dyDescent="0.2">
      <c r="A583" s="45"/>
      <c r="B583" s="101"/>
      <c r="C583" s="35"/>
      <c r="D583" s="45"/>
      <c r="E583" s="47"/>
      <c r="G583" s="155"/>
    </row>
    <row r="584" spans="1:7" ht="15" customHeight="1" x14ac:dyDescent="0.2">
      <c r="A584" s="24" t="s">
        <v>7</v>
      </c>
      <c r="B584" s="24" t="s">
        <v>8</v>
      </c>
      <c r="C584" s="24" t="s">
        <v>9</v>
      </c>
      <c r="D584" s="48" t="s">
        <v>10</v>
      </c>
      <c r="E584" s="9" t="s">
        <v>11</v>
      </c>
      <c r="G584" s="155"/>
    </row>
    <row r="585" spans="1:7" ht="15" customHeight="1" x14ac:dyDescent="0.2">
      <c r="A585" s="70">
        <v>53100874</v>
      </c>
      <c r="B585" s="71">
        <v>60001100464</v>
      </c>
      <c r="C585" s="39">
        <v>3122</v>
      </c>
      <c r="D585" s="76" t="s">
        <v>100</v>
      </c>
      <c r="E585" s="83">
        <v>5400000</v>
      </c>
      <c r="G585" s="155"/>
    </row>
    <row r="586" spans="1:7" ht="15" customHeight="1" x14ac:dyDescent="0.2">
      <c r="A586" s="70">
        <v>53100870</v>
      </c>
      <c r="B586" s="71">
        <v>60001100464</v>
      </c>
      <c r="C586" s="39">
        <v>3122</v>
      </c>
      <c r="D586" s="76" t="s">
        <v>100</v>
      </c>
      <c r="E586" s="83">
        <v>1207380</v>
      </c>
      <c r="G586" s="155"/>
    </row>
    <row r="587" spans="1:7" ht="15" customHeight="1" x14ac:dyDescent="0.2">
      <c r="A587" s="70">
        <v>38100874</v>
      </c>
      <c r="B587" s="71">
        <v>60002100123</v>
      </c>
      <c r="C587" s="39">
        <v>4357</v>
      </c>
      <c r="D587" s="76" t="s">
        <v>100</v>
      </c>
      <c r="E587" s="83">
        <v>42850</v>
      </c>
      <c r="G587" s="155"/>
    </row>
    <row r="588" spans="1:7" ht="15" customHeight="1" x14ac:dyDescent="0.2">
      <c r="A588" s="116"/>
      <c r="B588" s="102"/>
      <c r="C588" s="52" t="s">
        <v>13</v>
      </c>
      <c r="D588" s="53"/>
      <c r="E588" s="54">
        <f>SUM(E585:E587)</f>
        <v>6650230</v>
      </c>
      <c r="G588" s="155"/>
    </row>
    <row r="589" spans="1:7" ht="15" customHeight="1" x14ac:dyDescent="0.2">
      <c r="G589" s="155"/>
    </row>
    <row r="590" spans="1:7" ht="15" customHeight="1" x14ac:dyDescent="0.2">
      <c r="G590" s="155"/>
    </row>
    <row r="591" spans="1:7" ht="15" customHeight="1" x14ac:dyDescent="0.25">
      <c r="A591" s="43" t="s">
        <v>385</v>
      </c>
      <c r="G591" s="155"/>
    </row>
    <row r="592" spans="1:7" ht="15" customHeight="1" x14ac:dyDescent="0.2">
      <c r="A592" s="257" t="s">
        <v>97</v>
      </c>
      <c r="B592" s="257"/>
      <c r="C592" s="257"/>
      <c r="D592" s="257"/>
      <c r="E592" s="257"/>
      <c r="G592" s="155"/>
    </row>
    <row r="593" spans="1:7" ht="15" customHeight="1" x14ac:dyDescent="0.2">
      <c r="A593" s="257"/>
      <c r="B593" s="257"/>
      <c r="C593" s="257"/>
      <c r="D593" s="257"/>
      <c r="E593" s="257"/>
      <c r="G593" s="155"/>
    </row>
    <row r="594" spans="1:7" ht="15" customHeight="1" x14ac:dyDescent="0.2">
      <c r="A594" s="254" t="s">
        <v>386</v>
      </c>
      <c r="B594" s="254"/>
      <c r="C594" s="254"/>
      <c r="D594" s="254"/>
      <c r="E594" s="254"/>
      <c r="G594" s="155"/>
    </row>
    <row r="595" spans="1:7" ht="15" customHeight="1" x14ac:dyDescent="0.2">
      <c r="A595" s="254"/>
      <c r="B595" s="254"/>
      <c r="C595" s="254"/>
      <c r="D595" s="254"/>
      <c r="E595" s="254"/>
      <c r="G595" s="155"/>
    </row>
    <row r="596" spans="1:7" ht="15" customHeight="1" x14ac:dyDescent="0.2">
      <c r="A596" s="254"/>
      <c r="B596" s="254"/>
      <c r="C596" s="254"/>
      <c r="D596" s="254"/>
      <c r="E596" s="254"/>
      <c r="G596" s="155"/>
    </row>
    <row r="597" spans="1:7" ht="15" customHeight="1" x14ac:dyDescent="0.2">
      <c r="A597" s="254"/>
      <c r="B597" s="254"/>
      <c r="C597" s="254"/>
      <c r="D597" s="254"/>
      <c r="E597" s="254"/>
      <c r="G597" s="155"/>
    </row>
    <row r="598" spans="1:7" ht="15" customHeight="1" x14ac:dyDescent="0.2">
      <c r="A598" s="254"/>
      <c r="B598" s="254"/>
      <c r="C598" s="254"/>
      <c r="D598" s="254"/>
      <c r="E598" s="254"/>
      <c r="G598" s="155"/>
    </row>
    <row r="599" spans="1:7" ht="15" customHeight="1" x14ac:dyDescent="0.2">
      <c r="A599" s="254"/>
      <c r="B599" s="254"/>
      <c r="C599" s="254"/>
      <c r="D599" s="254"/>
      <c r="E599" s="254"/>
      <c r="G599" s="155"/>
    </row>
    <row r="600" spans="1:7" ht="15" customHeight="1" x14ac:dyDescent="0.2">
      <c r="A600" s="103"/>
      <c r="B600" s="104"/>
      <c r="C600" s="103"/>
      <c r="D600" s="103"/>
      <c r="E600" s="103"/>
      <c r="G600" s="155"/>
    </row>
    <row r="601" spans="1:7" ht="15" customHeight="1" x14ac:dyDescent="0.25">
      <c r="A601" s="34" t="s">
        <v>14</v>
      </c>
      <c r="B601" s="96"/>
      <c r="C601" s="35"/>
      <c r="D601" s="35"/>
      <c r="E601" s="35"/>
      <c r="G601" s="155"/>
    </row>
    <row r="602" spans="1:7" ht="15" customHeight="1" x14ac:dyDescent="0.2">
      <c r="A602" s="61" t="s">
        <v>5</v>
      </c>
      <c r="B602" s="96"/>
      <c r="C602" s="35"/>
      <c r="D602" s="35"/>
      <c r="E602" s="36" t="s">
        <v>6</v>
      </c>
      <c r="G602" s="155"/>
    </row>
    <row r="603" spans="1:7" ht="15" customHeight="1" x14ac:dyDescent="0.25">
      <c r="A603" s="45"/>
      <c r="B603" s="124"/>
      <c r="C603" s="35"/>
      <c r="D603" s="35"/>
      <c r="E603" s="62"/>
      <c r="G603" s="155"/>
    </row>
    <row r="604" spans="1:7" ht="15" customHeight="1" x14ac:dyDescent="0.2">
      <c r="A604" s="24" t="s">
        <v>7</v>
      </c>
      <c r="B604" s="9" t="s">
        <v>8</v>
      </c>
      <c r="C604" s="24" t="s">
        <v>9</v>
      </c>
      <c r="D604" s="48" t="s">
        <v>10</v>
      </c>
      <c r="E604" s="9" t="s">
        <v>11</v>
      </c>
      <c r="G604" s="155"/>
    </row>
    <row r="605" spans="1:7" ht="15" customHeight="1" x14ac:dyDescent="0.2">
      <c r="A605" s="50">
        <v>813</v>
      </c>
      <c r="B605" s="27">
        <v>20000000000</v>
      </c>
      <c r="C605" s="39">
        <v>6409</v>
      </c>
      <c r="D605" s="28" t="s">
        <v>33</v>
      </c>
      <c r="E605" s="41">
        <v>-30300000</v>
      </c>
      <c r="G605" s="155"/>
    </row>
    <row r="606" spans="1:7" ht="15" customHeight="1" x14ac:dyDescent="0.2">
      <c r="A606" s="116"/>
      <c r="B606" s="42"/>
      <c r="C606" s="52" t="s">
        <v>13</v>
      </c>
      <c r="D606" s="53"/>
      <c r="E606" s="54">
        <f>SUM(E605:E605)</f>
        <v>-30300000</v>
      </c>
      <c r="G606" s="155"/>
    </row>
    <row r="607" spans="1:7" ht="15" customHeight="1" x14ac:dyDescent="0.25">
      <c r="A607" s="43"/>
      <c r="B607" s="99"/>
      <c r="C607" s="45"/>
      <c r="D607" s="45"/>
      <c r="E607" s="45"/>
      <c r="G607" s="155"/>
    </row>
    <row r="608" spans="1:7" ht="15" customHeight="1" x14ac:dyDescent="0.25">
      <c r="A608" s="34" t="s">
        <v>14</v>
      </c>
      <c r="B608" s="96"/>
      <c r="C608" s="35"/>
      <c r="D608" s="21"/>
      <c r="E608" s="21"/>
      <c r="G608" s="155"/>
    </row>
    <row r="609" spans="1:7" ht="15" customHeight="1" x14ac:dyDescent="0.2">
      <c r="A609" s="61" t="s">
        <v>54</v>
      </c>
      <c r="B609" s="96"/>
      <c r="C609" s="35"/>
      <c r="D609" s="35"/>
      <c r="E609" s="36" t="s">
        <v>83</v>
      </c>
      <c r="G609" s="155"/>
    </row>
    <row r="610" spans="1:7" ht="15" customHeight="1" x14ac:dyDescent="0.2">
      <c r="A610" s="45"/>
      <c r="B610" s="101"/>
      <c r="C610" s="35"/>
      <c r="D610" s="45"/>
      <c r="E610" s="47"/>
      <c r="G610" s="155"/>
    </row>
    <row r="611" spans="1:7" ht="15" customHeight="1" x14ac:dyDescent="0.2">
      <c r="A611" s="24" t="s">
        <v>7</v>
      </c>
      <c r="B611" s="24" t="s">
        <v>8</v>
      </c>
      <c r="C611" s="24" t="s">
        <v>9</v>
      </c>
      <c r="D611" s="48" t="s">
        <v>10</v>
      </c>
      <c r="E611" s="9" t="s">
        <v>11</v>
      </c>
      <c r="G611" s="155"/>
    </row>
    <row r="612" spans="1:7" ht="15" customHeight="1" x14ac:dyDescent="0.2">
      <c r="A612" s="70">
        <v>38100870</v>
      </c>
      <c r="B612" s="71">
        <v>60004100060</v>
      </c>
      <c r="C612" s="39">
        <v>2212</v>
      </c>
      <c r="D612" s="76" t="s">
        <v>100</v>
      </c>
      <c r="E612" s="83">
        <v>7500000</v>
      </c>
      <c r="G612" s="155"/>
    </row>
    <row r="613" spans="1:7" ht="15" customHeight="1" x14ac:dyDescent="0.2">
      <c r="A613" s="70">
        <v>38500871</v>
      </c>
      <c r="B613" s="71">
        <v>60004100060</v>
      </c>
      <c r="C613" s="39">
        <v>2212</v>
      </c>
      <c r="D613" s="76" t="s">
        <v>100</v>
      </c>
      <c r="E613" s="83">
        <v>22500000</v>
      </c>
      <c r="G613" s="155"/>
    </row>
    <row r="614" spans="1:7" ht="15" customHeight="1" x14ac:dyDescent="0.2">
      <c r="A614" s="70">
        <v>38100874</v>
      </c>
      <c r="B614" s="71">
        <v>60004100060</v>
      </c>
      <c r="C614" s="39">
        <v>2212</v>
      </c>
      <c r="D614" s="76" t="s">
        <v>100</v>
      </c>
      <c r="E614" s="83">
        <v>300000</v>
      </c>
      <c r="G614" s="155"/>
    </row>
    <row r="615" spans="1:7" ht="15" customHeight="1" x14ac:dyDescent="0.2">
      <c r="A615" s="116"/>
      <c r="B615" s="102"/>
      <c r="C615" s="52" t="s">
        <v>13</v>
      </c>
      <c r="D615" s="53"/>
      <c r="E615" s="54">
        <f>SUM(E612:E614)</f>
        <v>30300000</v>
      </c>
      <c r="G615" s="155"/>
    </row>
    <row r="616" spans="1:7" ht="15" customHeight="1" x14ac:dyDescent="0.25">
      <c r="A616" s="43"/>
      <c r="G616" s="155"/>
    </row>
    <row r="617" spans="1:7" ht="15" customHeight="1" x14ac:dyDescent="0.25">
      <c r="A617" s="43"/>
      <c r="G617" s="155"/>
    </row>
    <row r="618" spans="1:7" ht="15" customHeight="1" x14ac:dyDescent="0.25">
      <c r="A618" s="43"/>
      <c r="G618" s="155"/>
    </row>
    <row r="619" spans="1:7" ht="15" customHeight="1" x14ac:dyDescent="0.25">
      <c r="A619" s="43"/>
      <c r="G619" s="155"/>
    </row>
    <row r="620" spans="1:7" ht="15" customHeight="1" x14ac:dyDescent="0.25">
      <c r="A620" s="43"/>
      <c r="G620" s="155"/>
    </row>
    <row r="621" spans="1:7" ht="15" customHeight="1" x14ac:dyDescent="0.25">
      <c r="A621" s="43"/>
      <c r="G621" s="155"/>
    </row>
    <row r="622" spans="1:7" ht="15" customHeight="1" x14ac:dyDescent="0.25">
      <c r="A622" s="43"/>
      <c r="G622" s="155"/>
    </row>
    <row r="623" spans="1:7" ht="15" customHeight="1" x14ac:dyDescent="0.25">
      <c r="A623" s="43"/>
      <c r="G623" s="155"/>
    </row>
    <row r="624" spans="1:7" ht="15" customHeight="1" x14ac:dyDescent="0.25">
      <c r="A624" s="43"/>
      <c r="G624" s="155"/>
    </row>
    <row r="625" spans="1:7" ht="15" customHeight="1" x14ac:dyDescent="0.25">
      <c r="A625" s="43"/>
      <c r="G625" s="155"/>
    </row>
    <row r="626" spans="1:7" ht="15" customHeight="1" x14ac:dyDescent="0.25">
      <c r="A626" s="43" t="s">
        <v>387</v>
      </c>
      <c r="G626" s="155"/>
    </row>
    <row r="627" spans="1:7" ht="15" customHeight="1" x14ac:dyDescent="0.2">
      <c r="A627" s="257" t="s">
        <v>118</v>
      </c>
      <c r="B627" s="257"/>
      <c r="C627" s="257"/>
      <c r="D627" s="257"/>
      <c r="E627" s="257"/>
      <c r="G627" s="155"/>
    </row>
    <row r="628" spans="1:7" ht="15" customHeight="1" x14ac:dyDescent="0.2">
      <c r="A628" s="257"/>
      <c r="B628" s="257"/>
      <c r="C628" s="257"/>
      <c r="D628" s="257"/>
      <c r="E628" s="257"/>
      <c r="G628" s="155"/>
    </row>
    <row r="629" spans="1:7" ht="15" customHeight="1" x14ac:dyDescent="0.2">
      <c r="A629" s="254" t="s">
        <v>388</v>
      </c>
      <c r="B629" s="254"/>
      <c r="C629" s="254"/>
      <c r="D629" s="254"/>
      <c r="E629" s="254"/>
      <c r="G629" s="155"/>
    </row>
    <row r="630" spans="1:7" ht="15" customHeight="1" x14ac:dyDescent="0.2">
      <c r="A630" s="254"/>
      <c r="B630" s="254"/>
      <c r="C630" s="254"/>
      <c r="D630" s="254"/>
      <c r="E630" s="254"/>
      <c r="G630" s="155"/>
    </row>
    <row r="631" spans="1:7" ht="15" customHeight="1" x14ac:dyDescent="0.2">
      <c r="A631" s="254"/>
      <c r="B631" s="254"/>
      <c r="C631" s="254"/>
      <c r="D631" s="254"/>
      <c r="E631" s="254"/>
      <c r="G631" s="155"/>
    </row>
    <row r="632" spans="1:7" ht="15" customHeight="1" x14ac:dyDescent="0.2">
      <c r="A632" s="254"/>
      <c r="B632" s="254"/>
      <c r="C632" s="254"/>
      <c r="D632" s="254"/>
      <c r="E632" s="254"/>
      <c r="G632" s="155"/>
    </row>
    <row r="633" spans="1:7" ht="15" customHeight="1" x14ac:dyDescent="0.2">
      <c r="A633" s="254"/>
      <c r="B633" s="254"/>
      <c r="C633" s="254"/>
      <c r="D633" s="254"/>
      <c r="E633" s="254"/>
      <c r="G633" s="155"/>
    </row>
    <row r="634" spans="1:7" ht="15" customHeight="1" x14ac:dyDescent="0.2">
      <c r="A634" s="254"/>
      <c r="B634" s="254"/>
      <c r="C634" s="254"/>
      <c r="D634" s="254"/>
      <c r="E634" s="254"/>
      <c r="G634" s="155"/>
    </row>
    <row r="635" spans="1:7" ht="15" customHeight="1" x14ac:dyDescent="0.2">
      <c r="A635" s="254"/>
      <c r="B635" s="254"/>
      <c r="C635" s="254"/>
      <c r="D635" s="254"/>
      <c r="E635" s="254"/>
      <c r="G635" s="155"/>
    </row>
    <row r="636" spans="1:7" ht="15" customHeight="1" x14ac:dyDescent="0.2">
      <c r="A636" s="103"/>
      <c r="B636" s="103"/>
      <c r="C636" s="103"/>
      <c r="D636" s="103"/>
      <c r="E636" s="103"/>
      <c r="G636" s="155"/>
    </row>
    <row r="637" spans="1:7" ht="15" customHeight="1" x14ac:dyDescent="0.25">
      <c r="A637" s="34" t="s">
        <v>14</v>
      </c>
      <c r="B637" s="35"/>
      <c r="C637" s="35"/>
      <c r="D637" s="35"/>
      <c r="E637" s="35"/>
      <c r="G637" s="155"/>
    </row>
    <row r="638" spans="1:7" ht="15" customHeight="1" x14ac:dyDescent="0.2">
      <c r="A638" s="61" t="s">
        <v>5</v>
      </c>
      <c r="B638" s="35"/>
      <c r="C638" s="35"/>
      <c r="D638" s="35"/>
      <c r="E638" s="36" t="s">
        <v>6</v>
      </c>
      <c r="G638" s="155"/>
    </row>
    <row r="639" spans="1:7" ht="15" customHeight="1" x14ac:dyDescent="0.25">
      <c r="A639" s="147"/>
      <c r="B639" s="34"/>
      <c r="C639" s="35"/>
      <c r="D639" s="35"/>
      <c r="E639" s="62"/>
      <c r="G639" s="155"/>
    </row>
    <row r="640" spans="1:7" ht="15" customHeight="1" x14ac:dyDescent="0.2">
      <c r="A640" s="24" t="s">
        <v>7</v>
      </c>
      <c r="B640" s="9" t="s">
        <v>8</v>
      </c>
      <c r="C640" s="24" t="s">
        <v>9</v>
      </c>
      <c r="D640" s="48" t="s">
        <v>10</v>
      </c>
      <c r="E640" s="11" t="s">
        <v>11</v>
      </c>
      <c r="G640" s="155"/>
    </row>
    <row r="641" spans="1:7" ht="15" customHeight="1" x14ac:dyDescent="0.2">
      <c r="A641" s="149">
        <v>813</v>
      </c>
      <c r="B641" s="148">
        <v>20000000000</v>
      </c>
      <c r="C641" s="145">
        <v>6409</v>
      </c>
      <c r="D641" s="28" t="s">
        <v>33</v>
      </c>
      <c r="E641" s="41">
        <v>-138000</v>
      </c>
      <c r="G641" s="155"/>
    </row>
    <row r="642" spans="1:7" ht="15" customHeight="1" x14ac:dyDescent="0.2">
      <c r="A642" s="152"/>
      <c r="B642" s="146"/>
      <c r="C642" s="52" t="s">
        <v>13</v>
      </c>
      <c r="D642" s="53"/>
      <c r="E642" s="54">
        <f>SUM(E641:E641)</f>
        <v>-138000</v>
      </c>
      <c r="G642" s="155"/>
    </row>
    <row r="643" spans="1:7" ht="15" customHeight="1" x14ac:dyDescent="0.25">
      <c r="A643" s="43"/>
      <c r="B643" s="147"/>
      <c r="C643" s="147"/>
      <c r="D643" s="147"/>
      <c r="E643" s="147"/>
      <c r="G643" s="155"/>
    </row>
    <row r="644" spans="1:7" ht="15" customHeight="1" x14ac:dyDescent="0.25">
      <c r="A644" s="34" t="s">
        <v>14</v>
      </c>
      <c r="B644" s="35"/>
      <c r="C644" s="35"/>
      <c r="D644" s="143"/>
      <c r="E644" s="143"/>
      <c r="G644" s="155"/>
    </row>
    <row r="645" spans="1:7" ht="15" customHeight="1" x14ac:dyDescent="0.2">
      <c r="A645" s="61" t="s">
        <v>28</v>
      </c>
      <c r="B645" s="35"/>
      <c r="C645" s="35"/>
      <c r="D645" s="35"/>
      <c r="E645" s="36" t="s">
        <v>29</v>
      </c>
      <c r="G645" s="155"/>
    </row>
    <row r="646" spans="1:7" ht="15" customHeight="1" x14ac:dyDescent="0.2">
      <c r="A646" s="147"/>
      <c r="B646" s="46"/>
      <c r="C646" s="35"/>
      <c r="D646" s="147"/>
      <c r="E646" s="47"/>
      <c r="G646" s="155"/>
    </row>
    <row r="647" spans="1:7" ht="15" customHeight="1" x14ac:dyDescent="0.2">
      <c r="A647" s="24" t="s">
        <v>7</v>
      </c>
      <c r="B647" s="24" t="s">
        <v>8</v>
      </c>
      <c r="C647" s="24" t="s">
        <v>9</v>
      </c>
      <c r="D647" s="48" t="s">
        <v>10</v>
      </c>
      <c r="E647" s="11" t="s">
        <v>11</v>
      </c>
      <c r="G647" s="155"/>
    </row>
    <row r="648" spans="1:7" ht="15" customHeight="1" x14ac:dyDescent="0.2">
      <c r="A648" s="144">
        <v>886</v>
      </c>
      <c r="B648" s="192">
        <v>60002001637</v>
      </c>
      <c r="C648" s="145">
        <v>4357</v>
      </c>
      <c r="D648" s="28" t="s">
        <v>239</v>
      </c>
      <c r="E648" s="41">
        <v>138000</v>
      </c>
      <c r="G648" s="155"/>
    </row>
    <row r="649" spans="1:7" ht="15" customHeight="1" x14ac:dyDescent="0.2">
      <c r="A649" s="152"/>
      <c r="B649" s="51"/>
      <c r="C649" s="52" t="s">
        <v>13</v>
      </c>
      <c r="D649" s="53"/>
      <c r="E649" s="54">
        <f>SUM(E648:E648)</f>
        <v>138000</v>
      </c>
      <c r="G649" s="155"/>
    </row>
    <row r="650" spans="1:7" ht="15" customHeight="1" x14ac:dyDescent="0.2">
      <c r="G650" s="155"/>
    </row>
    <row r="651" spans="1:7" ht="15" customHeight="1" x14ac:dyDescent="0.2">
      <c r="G651" s="155"/>
    </row>
    <row r="652" spans="1:7" ht="15" customHeight="1" x14ac:dyDescent="0.25">
      <c r="A652" s="1" t="s">
        <v>389</v>
      </c>
      <c r="B652" s="21"/>
      <c r="C652" s="21"/>
      <c r="D652" s="21"/>
      <c r="E652" s="21"/>
      <c r="G652" s="155"/>
    </row>
    <row r="653" spans="1:7" ht="15" customHeight="1" x14ac:dyDescent="0.2">
      <c r="A653" s="256" t="s">
        <v>390</v>
      </c>
      <c r="B653" s="256"/>
      <c r="C653" s="256"/>
      <c r="D653" s="256"/>
      <c r="E653" s="256"/>
      <c r="G653" s="155"/>
    </row>
    <row r="654" spans="1:7" ht="15" customHeight="1" x14ac:dyDescent="0.2">
      <c r="A654" s="256"/>
      <c r="B654" s="256"/>
      <c r="C654" s="256"/>
      <c r="D654" s="256"/>
      <c r="E654" s="256"/>
      <c r="G654" s="155"/>
    </row>
    <row r="655" spans="1:7" ht="15" customHeight="1" x14ac:dyDescent="0.2">
      <c r="A655" s="256" t="s">
        <v>391</v>
      </c>
      <c r="B655" s="256"/>
      <c r="C655" s="256"/>
      <c r="D655" s="256"/>
      <c r="E655" s="256"/>
      <c r="G655" s="155"/>
    </row>
    <row r="656" spans="1:7" ht="15" customHeight="1" x14ac:dyDescent="0.2">
      <c r="A656" s="256"/>
      <c r="B656" s="256"/>
      <c r="C656" s="256"/>
      <c r="D656" s="256"/>
      <c r="E656" s="256"/>
      <c r="G656" s="155"/>
    </row>
    <row r="657" spans="1:7" ht="15" customHeight="1" x14ac:dyDescent="0.2">
      <c r="A657" s="256"/>
      <c r="B657" s="256"/>
      <c r="C657" s="256"/>
      <c r="D657" s="256"/>
      <c r="E657" s="256"/>
      <c r="G657" s="155"/>
    </row>
    <row r="658" spans="1:7" ht="15" customHeight="1" x14ac:dyDescent="0.2">
      <c r="A658" s="256"/>
      <c r="B658" s="256"/>
      <c r="C658" s="256"/>
      <c r="D658" s="256"/>
      <c r="E658" s="256"/>
      <c r="G658" s="155"/>
    </row>
    <row r="659" spans="1:7" ht="15" customHeight="1" x14ac:dyDescent="0.25">
      <c r="A659" s="43"/>
      <c r="G659" s="155"/>
    </row>
    <row r="660" spans="1:7" ht="15" customHeight="1" x14ac:dyDescent="0.25">
      <c r="A660" s="4" t="s">
        <v>14</v>
      </c>
      <c r="B660" s="5"/>
      <c r="C660" s="5"/>
      <c r="D660" s="5"/>
      <c r="E660" s="21"/>
      <c r="G660" s="155"/>
    </row>
    <row r="661" spans="1:7" ht="15" customHeight="1" x14ac:dyDescent="0.2">
      <c r="A661" s="6" t="s">
        <v>263</v>
      </c>
      <c r="B661" s="5"/>
      <c r="C661" s="5"/>
      <c r="D661" s="5"/>
      <c r="E661" s="7" t="s">
        <v>264</v>
      </c>
      <c r="G661" s="155"/>
    </row>
    <row r="662" spans="1:7" ht="15" customHeight="1" x14ac:dyDescent="0.2">
      <c r="A662" s="6"/>
      <c r="B662" s="21"/>
      <c r="C662" s="5"/>
      <c r="D662" s="5"/>
      <c r="E662" s="8"/>
      <c r="G662" s="155"/>
    </row>
    <row r="663" spans="1:7" ht="15" customHeight="1" x14ac:dyDescent="0.2">
      <c r="A663" s="87"/>
      <c r="B663" s="9" t="s">
        <v>8</v>
      </c>
      <c r="C663" s="9" t="s">
        <v>9</v>
      </c>
      <c r="D663" s="10" t="s">
        <v>10</v>
      </c>
      <c r="E663" s="24" t="s">
        <v>11</v>
      </c>
      <c r="G663" s="155"/>
    </row>
    <row r="664" spans="1:7" ht="15" customHeight="1" x14ac:dyDescent="0.2">
      <c r="A664" s="193"/>
      <c r="B664" s="26">
        <v>11000000000</v>
      </c>
      <c r="C664" s="27">
        <v>6113</v>
      </c>
      <c r="D664" s="28" t="s">
        <v>392</v>
      </c>
      <c r="E664" s="94">
        <v>-25000</v>
      </c>
      <c r="G664" s="155"/>
    </row>
    <row r="665" spans="1:7" ht="15" customHeight="1" x14ac:dyDescent="0.2">
      <c r="A665" s="193"/>
      <c r="B665" s="26">
        <v>11000000000</v>
      </c>
      <c r="C665" s="27">
        <v>6113</v>
      </c>
      <c r="D665" s="28" t="s">
        <v>40</v>
      </c>
      <c r="E665" s="94">
        <v>-200000</v>
      </c>
      <c r="G665" s="155"/>
    </row>
    <row r="666" spans="1:7" ht="15" customHeight="1" x14ac:dyDescent="0.2">
      <c r="A666" s="193"/>
      <c r="B666" s="26">
        <v>11000000000</v>
      </c>
      <c r="C666" s="27">
        <v>6113</v>
      </c>
      <c r="D666" s="76" t="s">
        <v>169</v>
      </c>
      <c r="E666" s="94">
        <v>-80000</v>
      </c>
      <c r="G666" s="155"/>
    </row>
    <row r="667" spans="1:7" ht="15" customHeight="1" x14ac:dyDescent="0.2">
      <c r="A667" s="193"/>
      <c r="B667" s="26">
        <v>11000000000</v>
      </c>
      <c r="C667" s="27">
        <v>6113</v>
      </c>
      <c r="D667" s="28" t="s">
        <v>195</v>
      </c>
      <c r="E667" s="94">
        <v>-50000</v>
      </c>
      <c r="G667" s="155"/>
    </row>
    <row r="668" spans="1:7" ht="15" customHeight="1" x14ac:dyDescent="0.2">
      <c r="A668" s="193"/>
      <c r="B668" s="26">
        <v>11000000000</v>
      </c>
      <c r="C668" s="27">
        <v>6113</v>
      </c>
      <c r="D668" s="28" t="s">
        <v>338</v>
      </c>
      <c r="E668" s="94">
        <v>-15000</v>
      </c>
      <c r="G668" s="155"/>
    </row>
    <row r="669" spans="1:7" ht="15" customHeight="1" x14ac:dyDescent="0.2">
      <c r="A669" s="193"/>
      <c r="B669" s="26">
        <v>11000000000</v>
      </c>
      <c r="C669" s="27">
        <v>6113</v>
      </c>
      <c r="D669" s="76" t="s">
        <v>43</v>
      </c>
      <c r="E669" s="94">
        <v>-50000</v>
      </c>
      <c r="G669" s="155"/>
    </row>
    <row r="670" spans="1:7" ht="15" customHeight="1" x14ac:dyDescent="0.2">
      <c r="A670" s="193"/>
      <c r="B670" s="26">
        <v>11000000000</v>
      </c>
      <c r="C670" s="27">
        <v>6113</v>
      </c>
      <c r="D670" s="28" t="s">
        <v>99</v>
      </c>
      <c r="E670" s="94">
        <v>-30000</v>
      </c>
      <c r="G670" s="155"/>
    </row>
    <row r="671" spans="1:7" ht="15" customHeight="1" x14ac:dyDescent="0.2">
      <c r="A671" s="193"/>
      <c r="B671" s="26">
        <v>11000000099</v>
      </c>
      <c r="C671" s="27">
        <v>6113</v>
      </c>
      <c r="D671" s="28" t="s">
        <v>59</v>
      </c>
      <c r="E671" s="94">
        <v>-50000</v>
      </c>
      <c r="G671" s="155"/>
    </row>
    <row r="672" spans="1:7" ht="15" customHeight="1" x14ac:dyDescent="0.2">
      <c r="A672" s="117"/>
      <c r="B672" s="30"/>
      <c r="C672" s="18" t="s">
        <v>13</v>
      </c>
      <c r="D672" s="31"/>
      <c r="E672" s="32">
        <f>SUM(E664:E671)</f>
        <v>-500000</v>
      </c>
      <c r="G672" s="155"/>
    </row>
    <row r="673" spans="1:7" ht="15" customHeight="1" x14ac:dyDescent="0.2">
      <c r="A673" s="117"/>
      <c r="B673" s="194"/>
      <c r="C673" s="74"/>
      <c r="D673" s="161"/>
      <c r="E673" s="162"/>
      <c r="G673" s="155"/>
    </row>
    <row r="674" spans="1:7" ht="15" customHeight="1" x14ac:dyDescent="0.2">
      <c r="A674" s="117"/>
      <c r="B674" s="194"/>
      <c r="C674" s="74"/>
      <c r="D674" s="161"/>
      <c r="E674" s="162"/>
      <c r="G674" s="155"/>
    </row>
    <row r="675" spans="1:7" ht="15" customHeight="1" x14ac:dyDescent="0.2">
      <c r="A675" s="117"/>
      <c r="B675" s="194"/>
      <c r="C675" s="74"/>
      <c r="D675" s="161"/>
      <c r="E675" s="162"/>
      <c r="G675" s="155"/>
    </row>
    <row r="676" spans="1:7" ht="15" customHeight="1" x14ac:dyDescent="0.2">
      <c r="A676" s="117"/>
      <c r="B676" s="194"/>
      <c r="C676" s="74"/>
      <c r="D676" s="161"/>
      <c r="E676" s="162"/>
      <c r="G676" s="155"/>
    </row>
    <row r="677" spans="1:7" ht="15" customHeight="1" x14ac:dyDescent="0.2">
      <c r="A677" s="117"/>
      <c r="B677" s="194"/>
      <c r="C677" s="74"/>
      <c r="D677" s="161"/>
      <c r="E677" s="162"/>
      <c r="G677" s="155"/>
    </row>
    <row r="678" spans="1:7" ht="15" customHeight="1" x14ac:dyDescent="0.25">
      <c r="A678" s="4" t="s">
        <v>14</v>
      </c>
      <c r="B678" s="5"/>
      <c r="C678" s="5"/>
      <c r="D678" s="5"/>
      <c r="E678" s="21"/>
      <c r="G678" s="155"/>
    </row>
    <row r="679" spans="1:7" ht="15" customHeight="1" x14ac:dyDescent="0.2">
      <c r="A679" s="6" t="s">
        <v>130</v>
      </c>
      <c r="B679" s="5"/>
      <c r="C679" s="5"/>
      <c r="D679" s="5"/>
      <c r="E679" s="7" t="s">
        <v>131</v>
      </c>
      <c r="G679" s="155"/>
    </row>
    <row r="680" spans="1:7" ht="15" customHeight="1" x14ac:dyDescent="0.2">
      <c r="A680" s="6"/>
      <c r="B680" s="21"/>
      <c r="C680" s="5"/>
      <c r="D680" s="5"/>
      <c r="E680" s="8"/>
      <c r="G680" s="155"/>
    </row>
    <row r="681" spans="1:7" ht="15" customHeight="1" x14ac:dyDescent="0.2">
      <c r="A681" s="9" t="s">
        <v>7</v>
      </c>
      <c r="B681" s="9" t="s">
        <v>8</v>
      </c>
      <c r="C681" s="9" t="s">
        <v>9</v>
      </c>
      <c r="D681" s="10" t="s">
        <v>10</v>
      </c>
      <c r="E681" s="11" t="s">
        <v>11</v>
      </c>
      <c r="G681" s="155"/>
    </row>
    <row r="682" spans="1:7" ht="15" customHeight="1" x14ac:dyDescent="0.2">
      <c r="A682" s="37">
        <v>500</v>
      </c>
      <c r="B682" s="71">
        <v>20001000000</v>
      </c>
      <c r="C682" s="14">
        <v>2143</v>
      </c>
      <c r="D682" s="28" t="s">
        <v>17</v>
      </c>
      <c r="E682" s="72">
        <v>-250000</v>
      </c>
      <c r="G682" s="155"/>
    </row>
    <row r="683" spans="1:7" ht="15" customHeight="1" x14ac:dyDescent="0.2">
      <c r="A683" s="37"/>
      <c r="B683" s="71">
        <v>20002000000</v>
      </c>
      <c r="C683" s="14">
        <v>2144</v>
      </c>
      <c r="D683" s="28" t="s">
        <v>17</v>
      </c>
      <c r="E683" s="72">
        <v>-50000</v>
      </c>
      <c r="G683" s="155"/>
    </row>
    <row r="684" spans="1:7" ht="15" customHeight="1" x14ac:dyDescent="0.2">
      <c r="A684" s="55"/>
      <c r="B684" s="55"/>
      <c r="C684" s="18" t="s">
        <v>13</v>
      </c>
      <c r="D684" s="19"/>
      <c r="E684" s="20">
        <f>SUM(E682:E683)</f>
        <v>-300000</v>
      </c>
      <c r="G684" s="155"/>
    </row>
    <row r="685" spans="1:7" ht="15" customHeight="1" x14ac:dyDescent="0.25">
      <c r="A685" s="43"/>
      <c r="G685" s="155"/>
    </row>
    <row r="686" spans="1:7" ht="15" customHeight="1" x14ac:dyDescent="0.25">
      <c r="A686" s="4" t="s">
        <v>14</v>
      </c>
      <c r="B686" s="100"/>
      <c r="C686" s="5"/>
      <c r="D686" s="5"/>
      <c r="E686" s="21"/>
      <c r="G686" s="155"/>
    </row>
    <row r="687" spans="1:7" ht="15" customHeight="1" x14ac:dyDescent="0.2">
      <c r="A687" s="6" t="s">
        <v>15</v>
      </c>
      <c r="B687" s="100"/>
      <c r="C687" s="5"/>
      <c r="D687" s="5"/>
      <c r="E687" s="7" t="s">
        <v>16</v>
      </c>
      <c r="G687" s="155"/>
    </row>
    <row r="688" spans="1:7" ht="15" customHeight="1" x14ac:dyDescent="0.2">
      <c r="A688" s="6"/>
      <c r="B688" s="160"/>
      <c r="C688" s="5"/>
      <c r="D688" s="5"/>
      <c r="E688" s="8"/>
      <c r="G688" s="155"/>
    </row>
    <row r="689" spans="1:7" ht="15" customHeight="1" x14ac:dyDescent="0.2">
      <c r="A689" s="80"/>
      <c r="B689" s="9" t="s">
        <v>8</v>
      </c>
      <c r="C689" s="9" t="s">
        <v>9</v>
      </c>
      <c r="D689" s="10" t="s">
        <v>10</v>
      </c>
      <c r="E689" s="24" t="s">
        <v>11</v>
      </c>
      <c r="G689" s="155"/>
    </row>
    <row r="690" spans="1:7" ht="15" customHeight="1" x14ac:dyDescent="0.2">
      <c r="A690" s="105"/>
      <c r="B690" s="71">
        <v>60013000000</v>
      </c>
      <c r="C690" s="14">
        <v>6172</v>
      </c>
      <c r="D690" s="28" t="s">
        <v>343</v>
      </c>
      <c r="E690" s="94">
        <v>-1000000</v>
      </c>
      <c r="G690" s="155"/>
    </row>
    <row r="691" spans="1:7" ht="15" customHeight="1" x14ac:dyDescent="0.2">
      <c r="A691" s="73"/>
      <c r="B691" s="55"/>
      <c r="C691" s="18" t="s">
        <v>13</v>
      </c>
      <c r="D691" s="19"/>
      <c r="E691" s="20">
        <f>SUM(E690:E690)</f>
        <v>-1000000</v>
      </c>
      <c r="G691" s="155"/>
    </row>
    <row r="692" spans="1:7" ht="15" customHeight="1" x14ac:dyDescent="0.25">
      <c r="A692" s="43"/>
      <c r="G692" s="155"/>
    </row>
    <row r="693" spans="1:7" ht="15" customHeight="1" x14ac:dyDescent="0.25">
      <c r="A693" s="4" t="s">
        <v>14</v>
      </c>
      <c r="B693" s="100"/>
      <c r="C693" s="5"/>
      <c r="D693" s="5"/>
      <c r="E693" s="21"/>
      <c r="G693" s="155"/>
    </row>
    <row r="694" spans="1:7" ht="15" customHeight="1" x14ac:dyDescent="0.2">
      <c r="A694" s="6" t="s">
        <v>143</v>
      </c>
      <c r="B694" s="100"/>
      <c r="C694" s="5"/>
      <c r="D694" s="5"/>
      <c r="E694" s="7" t="s">
        <v>144</v>
      </c>
      <c r="G694" s="155"/>
    </row>
    <row r="695" spans="1:7" ht="15" customHeight="1" x14ac:dyDescent="0.2">
      <c r="A695" s="6"/>
      <c r="B695" s="160"/>
      <c r="C695" s="5"/>
      <c r="D695" s="5"/>
      <c r="E695" s="8"/>
      <c r="G695" s="155"/>
    </row>
    <row r="696" spans="1:7" ht="15" customHeight="1" x14ac:dyDescent="0.2">
      <c r="A696" s="80"/>
      <c r="B696" s="9" t="s">
        <v>8</v>
      </c>
      <c r="C696" s="9" t="s">
        <v>9</v>
      </c>
      <c r="D696" s="10" t="s">
        <v>10</v>
      </c>
      <c r="E696" s="24" t="s">
        <v>11</v>
      </c>
      <c r="G696" s="155"/>
    </row>
    <row r="697" spans="1:7" ht="15" customHeight="1" x14ac:dyDescent="0.2">
      <c r="A697" s="105"/>
      <c r="B697" s="71">
        <v>20003000000</v>
      </c>
      <c r="C697" s="14">
        <v>6172</v>
      </c>
      <c r="D697" s="28" t="s">
        <v>338</v>
      </c>
      <c r="E697" s="94">
        <v>-500000</v>
      </c>
      <c r="G697" s="155"/>
    </row>
    <row r="698" spans="1:7" ht="15" customHeight="1" x14ac:dyDescent="0.2">
      <c r="A698" s="105"/>
      <c r="B698" s="71">
        <v>20000000000</v>
      </c>
      <c r="C698" s="14">
        <v>6172</v>
      </c>
      <c r="D698" s="76" t="s">
        <v>43</v>
      </c>
      <c r="E698" s="94">
        <v>-100000</v>
      </c>
      <c r="G698" s="155"/>
    </row>
    <row r="699" spans="1:7" ht="15" customHeight="1" x14ac:dyDescent="0.2">
      <c r="A699" s="73"/>
      <c r="B699" s="55"/>
      <c r="C699" s="18" t="s">
        <v>13</v>
      </c>
      <c r="D699" s="19"/>
      <c r="E699" s="20">
        <f>SUM(E697:E698)</f>
        <v>-600000</v>
      </c>
      <c r="G699" s="155"/>
    </row>
    <row r="700" spans="1:7" ht="15" customHeight="1" x14ac:dyDescent="0.25">
      <c r="A700" s="43"/>
      <c r="G700" s="155"/>
    </row>
    <row r="701" spans="1:7" ht="15" customHeight="1" x14ac:dyDescent="0.25">
      <c r="A701" s="4" t="s">
        <v>14</v>
      </c>
      <c r="B701" s="5"/>
      <c r="C701" s="5"/>
      <c r="D701" s="5"/>
      <c r="E701" s="21"/>
      <c r="G701" s="155"/>
    </row>
    <row r="702" spans="1:7" ht="15" customHeight="1" x14ac:dyDescent="0.2">
      <c r="A702" s="61" t="s">
        <v>233</v>
      </c>
      <c r="B702" s="35"/>
      <c r="C702" s="35"/>
      <c r="D702" s="35"/>
      <c r="E702" s="36" t="s">
        <v>234</v>
      </c>
      <c r="G702" s="155"/>
    </row>
    <row r="703" spans="1:7" ht="15" customHeight="1" x14ac:dyDescent="0.2">
      <c r="A703" s="6"/>
      <c r="B703" s="21"/>
      <c r="C703" s="5"/>
      <c r="D703" s="5"/>
      <c r="E703" s="8"/>
      <c r="G703" s="155"/>
    </row>
    <row r="704" spans="1:7" ht="15" customHeight="1" x14ac:dyDescent="0.2">
      <c r="A704" s="9" t="s">
        <v>7</v>
      </c>
      <c r="B704" s="9" t="s">
        <v>8</v>
      </c>
      <c r="C704" s="9" t="s">
        <v>9</v>
      </c>
      <c r="D704" s="10" t="s">
        <v>10</v>
      </c>
      <c r="E704" s="11" t="s">
        <v>11</v>
      </c>
      <c r="G704" s="155"/>
    </row>
    <row r="705" spans="1:7" ht="15" customHeight="1" x14ac:dyDescent="0.2">
      <c r="A705" s="37"/>
      <c r="B705" s="71">
        <v>20004000000</v>
      </c>
      <c r="C705" s="14">
        <v>3639</v>
      </c>
      <c r="D705" s="76" t="s">
        <v>43</v>
      </c>
      <c r="E705" s="132">
        <v>-1553800</v>
      </c>
      <c r="G705" s="155"/>
    </row>
    <row r="706" spans="1:7" ht="15" customHeight="1" x14ac:dyDescent="0.2">
      <c r="A706" s="37">
        <v>508</v>
      </c>
      <c r="B706" s="71">
        <v>20001000000</v>
      </c>
      <c r="C706" s="14">
        <v>6223</v>
      </c>
      <c r="D706" s="28" t="s">
        <v>17</v>
      </c>
      <c r="E706" s="132">
        <v>-5000</v>
      </c>
      <c r="G706" s="155"/>
    </row>
    <row r="707" spans="1:7" ht="15" customHeight="1" x14ac:dyDescent="0.2">
      <c r="A707" s="37"/>
      <c r="B707" s="71">
        <v>20000000000</v>
      </c>
      <c r="C707" s="14">
        <v>3639</v>
      </c>
      <c r="D707" s="28" t="s">
        <v>17</v>
      </c>
      <c r="E707" s="132">
        <v>-500000</v>
      </c>
      <c r="G707" s="155"/>
    </row>
    <row r="708" spans="1:7" ht="15" customHeight="1" x14ac:dyDescent="0.2">
      <c r="A708" s="55"/>
      <c r="B708" s="55"/>
      <c r="C708" s="18" t="s">
        <v>13</v>
      </c>
      <c r="D708" s="19"/>
      <c r="E708" s="68">
        <f>SUM(E705:E707)</f>
        <v>-2058800</v>
      </c>
      <c r="G708" s="155"/>
    </row>
    <row r="709" spans="1:7" ht="15" customHeight="1" x14ac:dyDescent="0.25">
      <c r="A709" s="43"/>
      <c r="G709" s="155"/>
    </row>
    <row r="710" spans="1:7" ht="15" customHeight="1" x14ac:dyDescent="0.25">
      <c r="A710" s="4" t="s">
        <v>14</v>
      </c>
      <c r="B710" s="5"/>
      <c r="C710" s="5"/>
      <c r="D710" s="5"/>
      <c r="E710" s="5"/>
      <c r="G710" s="155"/>
    </row>
    <row r="711" spans="1:7" ht="15" customHeight="1" x14ac:dyDescent="0.2">
      <c r="A711" s="6" t="s">
        <v>21</v>
      </c>
      <c r="B711" s="5"/>
      <c r="C711" s="5"/>
      <c r="D711" s="5"/>
      <c r="E711" s="7" t="s">
        <v>22</v>
      </c>
      <c r="G711" s="155"/>
    </row>
    <row r="712" spans="1:7" ht="15" customHeight="1" x14ac:dyDescent="0.2">
      <c r="A712" s="135"/>
      <c r="B712" s="141"/>
      <c r="C712" s="5"/>
      <c r="D712" s="5"/>
      <c r="E712" s="8"/>
      <c r="G712" s="155"/>
    </row>
    <row r="713" spans="1:7" ht="15" customHeight="1" x14ac:dyDescent="0.2">
      <c r="A713" s="87"/>
      <c r="B713" s="9" t="s">
        <v>8</v>
      </c>
      <c r="C713" s="9" t="s">
        <v>9</v>
      </c>
      <c r="D713" s="10" t="s">
        <v>10</v>
      </c>
      <c r="E713" s="24" t="s">
        <v>11</v>
      </c>
      <c r="G713" s="155"/>
    </row>
    <row r="714" spans="1:7" ht="15" customHeight="1" x14ac:dyDescent="0.2">
      <c r="A714" s="89"/>
      <c r="B714" s="130">
        <v>20004000000</v>
      </c>
      <c r="C714" s="57">
        <v>3742</v>
      </c>
      <c r="D714" s="76" t="s">
        <v>43</v>
      </c>
      <c r="E714" s="127">
        <v>-40000</v>
      </c>
      <c r="G714" s="155"/>
    </row>
    <row r="715" spans="1:7" ht="15" customHeight="1" x14ac:dyDescent="0.2">
      <c r="A715" s="89"/>
      <c r="B715" s="130">
        <v>20004000000</v>
      </c>
      <c r="C715" s="57">
        <v>3769</v>
      </c>
      <c r="D715" s="76" t="s">
        <v>43</v>
      </c>
      <c r="E715" s="127">
        <v>-35000</v>
      </c>
      <c r="G715" s="155"/>
    </row>
    <row r="716" spans="1:7" ht="15" customHeight="1" x14ac:dyDescent="0.2">
      <c r="A716" s="89"/>
      <c r="B716" s="130">
        <v>20004000000</v>
      </c>
      <c r="C716" s="57">
        <v>2369</v>
      </c>
      <c r="D716" s="76" t="s">
        <v>43</v>
      </c>
      <c r="E716" s="127">
        <v>-25000</v>
      </c>
      <c r="G716" s="155"/>
    </row>
    <row r="717" spans="1:7" ht="15" customHeight="1" x14ac:dyDescent="0.2">
      <c r="A717" s="117"/>
      <c r="B717" s="42"/>
      <c r="C717" s="18" t="s">
        <v>13</v>
      </c>
      <c r="D717" s="19"/>
      <c r="E717" s="20">
        <f>SUM(E714:E716)</f>
        <v>-100000</v>
      </c>
      <c r="G717" s="155"/>
    </row>
    <row r="718" spans="1:7" ht="15" customHeight="1" x14ac:dyDescent="0.25">
      <c r="A718" s="43"/>
      <c r="G718" s="155"/>
    </row>
    <row r="719" spans="1:7" ht="15" customHeight="1" x14ac:dyDescent="0.25">
      <c r="A719" s="4" t="s">
        <v>14</v>
      </c>
      <c r="B719" s="5"/>
      <c r="C719" s="5"/>
      <c r="D719" s="5"/>
      <c r="E719" s="21"/>
      <c r="G719" s="155"/>
    </row>
    <row r="720" spans="1:7" ht="15" customHeight="1" x14ac:dyDescent="0.2">
      <c r="A720" s="61" t="s">
        <v>87</v>
      </c>
      <c r="B720" s="35"/>
      <c r="C720" s="35"/>
      <c r="D720" s="35"/>
      <c r="E720" s="36" t="s">
        <v>88</v>
      </c>
      <c r="G720" s="155"/>
    </row>
    <row r="721" spans="1:7" ht="15" customHeight="1" x14ac:dyDescent="0.2">
      <c r="A721" s="61"/>
      <c r="B721" s="45"/>
      <c r="C721" s="35"/>
      <c r="D721" s="35"/>
      <c r="E721" s="62"/>
      <c r="G721" s="155"/>
    </row>
    <row r="722" spans="1:7" ht="15" customHeight="1" x14ac:dyDescent="0.2">
      <c r="A722" s="24" t="s">
        <v>7</v>
      </c>
      <c r="B722" s="24" t="s">
        <v>8</v>
      </c>
      <c r="C722" s="24" t="s">
        <v>9</v>
      </c>
      <c r="D722" s="63" t="s">
        <v>10</v>
      </c>
      <c r="E722" s="164" t="s">
        <v>11</v>
      </c>
      <c r="G722" s="155"/>
    </row>
    <row r="723" spans="1:7" ht="15" customHeight="1" x14ac:dyDescent="0.2">
      <c r="A723" s="50"/>
      <c r="B723" s="71">
        <v>20000000000</v>
      </c>
      <c r="C723" s="27">
        <v>3269</v>
      </c>
      <c r="D723" s="28" t="s">
        <v>17</v>
      </c>
      <c r="E723" s="132">
        <v>-80000</v>
      </c>
      <c r="G723" s="155"/>
    </row>
    <row r="724" spans="1:7" ht="15" customHeight="1" x14ac:dyDescent="0.2">
      <c r="A724" s="50">
        <v>112</v>
      </c>
      <c r="B724" s="71">
        <v>20000000000</v>
      </c>
      <c r="C724" s="27">
        <v>3792</v>
      </c>
      <c r="D724" s="28" t="s">
        <v>17</v>
      </c>
      <c r="E724" s="132">
        <v>-20000</v>
      </c>
      <c r="G724" s="155"/>
    </row>
    <row r="725" spans="1:7" ht="15" customHeight="1" x14ac:dyDescent="0.2">
      <c r="A725" s="50">
        <v>103</v>
      </c>
      <c r="B725" s="71">
        <v>30001000000</v>
      </c>
      <c r="C725" s="27">
        <v>3299</v>
      </c>
      <c r="D725" s="133" t="s">
        <v>30</v>
      </c>
      <c r="E725" s="132">
        <v>-200000</v>
      </c>
      <c r="G725" s="155"/>
    </row>
    <row r="726" spans="1:7" ht="15" customHeight="1" x14ac:dyDescent="0.2">
      <c r="A726" s="173"/>
      <c r="B726" s="173"/>
      <c r="C726" s="52" t="s">
        <v>13</v>
      </c>
      <c r="D726" s="67"/>
      <c r="E726" s="68">
        <f>SUM(E723:E725)</f>
        <v>-300000</v>
      </c>
      <c r="G726" s="155"/>
    </row>
    <row r="727" spans="1:7" ht="15" customHeight="1" x14ac:dyDescent="0.2">
      <c r="G727" s="155"/>
    </row>
    <row r="728" spans="1:7" ht="15" customHeight="1" x14ac:dyDescent="0.2">
      <c r="G728" s="155"/>
    </row>
    <row r="729" spans="1:7" ht="15" customHeight="1" x14ac:dyDescent="0.2">
      <c r="G729" s="155"/>
    </row>
    <row r="730" spans="1:7" ht="15" customHeight="1" x14ac:dyDescent="0.25">
      <c r="A730" s="4" t="s">
        <v>14</v>
      </c>
      <c r="B730" s="100"/>
      <c r="C730" s="5"/>
      <c r="D730" s="5"/>
      <c r="E730" s="5"/>
      <c r="G730" s="155"/>
    </row>
    <row r="731" spans="1:7" ht="15" customHeight="1" x14ac:dyDescent="0.2">
      <c r="A731" s="6" t="s">
        <v>28</v>
      </c>
      <c r="B731" s="160"/>
      <c r="C731" s="21"/>
      <c r="D731" s="21"/>
      <c r="E731" s="21" t="s">
        <v>29</v>
      </c>
      <c r="G731" s="155"/>
    </row>
    <row r="732" spans="1:7" ht="15" customHeight="1" x14ac:dyDescent="0.2">
      <c r="A732" s="21"/>
      <c r="B732" s="171"/>
      <c r="C732" s="5"/>
      <c r="D732" s="21"/>
      <c r="E732" s="23"/>
      <c r="G732" s="155"/>
    </row>
    <row r="733" spans="1:7" ht="15" customHeight="1" x14ac:dyDescent="0.2">
      <c r="A733" s="24" t="s">
        <v>7</v>
      </c>
      <c r="B733" s="24" t="s">
        <v>8</v>
      </c>
      <c r="C733" s="9" t="s">
        <v>9</v>
      </c>
      <c r="D733" s="25" t="s">
        <v>10</v>
      </c>
      <c r="E733" s="9" t="s">
        <v>11</v>
      </c>
      <c r="G733" s="155"/>
    </row>
    <row r="734" spans="1:7" ht="15" customHeight="1" x14ac:dyDescent="0.2">
      <c r="A734" s="37">
        <v>412</v>
      </c>
      <c r="B734" s="27">
        <v>20004000000</v>
      </c>
      <c r="C734" s="57">
        <v>4399</v>
      </c>
      <c r="D734" s="28" t="s">
        <v>60</v>
      </c>
      <c r="E734" s="29">
        <v>-40000</v>
      </c>
      <c r="G734" s="155"/>
    </row>
    <row r="735" spans="1:7" ht="15" customHeight="1" x14ac:dyDescent="0.2">
      <c r="A735" s="37"/>
      <c r="B735" s="27">
        <v>20004000000</v>
      </c>
      <c r="C735" s="57">
        <v>6172</v>
      </c>
      <c r="D735" s="28" t="s">
        <v>17</v>
      </c>
      <c r="E735" s="29">
        <v>-80000</v>
      </c>
      <c r="G735" s="155"/>
    </row>
    <row r="736" spans="1:7" ht="15" customHeight="1" x14ac:dyDescent="0.2">
      <c r="A736" s="37"/>
      <c r="B736" s="27">
        <v>20000000000</v>
      </c>
      <c r="C736" s="57">
        <v>4339</v>
      </c>
      <c r="D736" s="28" t="s">
        <v>17</v>
      </c>
      <c r="E736" s="29">
        <v>-9000</v>
      </c>
      <c r="G736" s="155"/>
    </row>
    <row r="737" spans="1:7" ht="15" customHeight="1" x14ac:dyDescent="0.2">
      <c r="A737" s="37">
        <v>410</v>
      </c>
      <c r="B737" s="27">
        <v>20000000000</v>
      </c>
      <c r="C737" s="57">
        <v>4399</v>
      </c>
      <c r="D737" s="28" t="s">
        <v>17</v>
      </c>
      <c r="E737" s="29">
        <v>-25000</v>
      </c>
      <c r="G737" s="155"/>
    </row>
    <row r="738" spans="1:7" ht="15" customHeight="1" x14ac:dyDescent="0.2">
      <c r="A738" s="37"/>
      <c r="B738" s="27">
        <v>20000000000</v>
      </c>
      <c r="C738" s="57">
        <v>4399</v>
      </c>
      <c r="D738" s="28" t="s">
        <v>17</v>
      </c>
      <c r="E738" s="29">
        <v>-25000</v>
      </c>
      <c r="G738" s="155"/>
    </row>
    <row r="739" spans="1:7" ht="15" customHeight="1" x14ac:dyDescent="0.2">
      <c r="A739" s="42"/>
      <c r="B739" s="170"/>
      <c r="C739" s="18" t="s">
        <v>13</v>
      </c>
      <c r="D739" s="31"/>
      <c r="E739" s="32">
        <f>SUM(E734:E738)</f>
        <v>-179000</v>
      </c>
      <c r="G739" s="155"/>
    </row>
    <row r="740" spans="1:7" ht="15" customHeight="1" x14ac:dyDescent="0.2">
      <c r="G740" s="155"/>
    </row>
    <row r="741" spans="1:7" ht="15" customHeight="1" x14ac:dyDescent="0.25">
      <c r="A741" s="4" t="s">
        <v>14</v>
      </c>
      <c r="B741" s="5"/>
      <c r="C741" s="5"/>
      <c r="D741" s="5"/>
      <c r="E741" s="21"/>
      <c r="G741" s="155"/>
    </row>
    <row r="742" spans="1:7" ht="15" customHeight="1" x14ac:dyDescent="0.2">
      <c r="A742" s="61" t="s">
        <v>48</v>
      </c>
      <c r="B742" s="35"/>
      <c r="C742" s="35"/>
      <c r="D742" s="35"/>
      <c r="E742" s="36" t="s">
        <v>49</v>
      </c>
      <c r="G742" s="155"/>
    </row>
    <row r="743" spans="1:7" ht="15" customHeight="1" x14ac:dyDescent="0.2">
      <c r="A743" s="61"/>
      <c r="B743" s="45"/>
      <c r="C743" s="35"/>
      <c r="D743" s="35"/>
      <c r="E743" s="62"/>
      <c r="G743" s="155"/>
    </row>
    <row r="744" spans="1:7" ht="15" customHeight="1" x14ac:dyDescent="0.2">
      <c r="A744" s="24" t="s">
        <v>7</v>
      </c>
      <c r="B744" s="24" t="s">
        <v>8</v>
      </c>
      <c r="C744" s="24" t="s">
        <v>9</v>
      </c>
      <c r="D744" s="63" t="s">
        <v>10</v>
      </c>
      <c r="E744" s="164" t="s">
        <v>11</v>
      </c>
      <c r="G744" s="155"/>
    </row>
    <row r="745" spans="1:7" ht="15" customHeight="1" x14ac:dyDescent="0.2">
      <c r="A745" s="50">
        <v>201</v>
      </c>
      <c r="B745" s="71">
        <v>30003000000</v>
      </c>
      <c r="C745" s="39">
        <v>3319</v>
      </c>
      <c r="D745" s="133" t="s">
        <v>30</v>
      </c>
      <c r="E745" s="132">
        <v>-65000</v>
      </c>
      <c r="G745" s="155"/>
    </row>
    <row r="746" spans="1:7" ht="15" customHeight="1" x14ac:dyDescent="0.2">
      <c r="A746" s="50"/>
      <c r="B746" s="27">
        <v>20000000000</v>
      </c>
      <c r="C746" s="39">
        <v>3319</v>
      </c>
      <c r="D746" s="28" t="s">
        <v>17</v>
      </c>
      <c r="E746" s="132">
        <v>-75000</v>
      </c>
      <c r="G746" s="155"/>
    </row>
    <row r="747" spans="1:7" ht="15" customHeight="1" x14ac:dyDescent="0.2">
      <c r="A747" s="50">
        <v>212</v>
      </c>
      <c r="B747" s="71">
        <v>30102000000</v>
      </c>
      <c r="C747" s="39">
        <v>3319</v>
      </c>
      <c r="D747" s="76" t="s">
        <v>116</v>
      </c>
      <c r="E747" s="132">
        <v>-60000</v>
      </c>
      <c r="G747" s="155"/>
    </row>
    <row r="748" spans="1:7" ht="15" customHeight="1" x14ac:dyDescent="0.2">
      <c r="A748" s="50">
        <v>212</v>
      </c>
      <c r="B748" s="71">
        <v>30101000000</v>
      </c>
      <c r="C748" s="39">
        <v>3319</v>
      </c>
      <c r="D748" s="28" t="s">
        <v>77</v>
      </c>
      <c r="E748" s="132">
        <v>-30000</v>
      </c>
      <c r="G748" s="155"/>
    </row>
    <row r="749" spans="1:7" ht="15" customHeight="1" x14ac:dyDescent="0.2">
      <c r="A749" s="50">
        <v>211</v>
      </c>
      <c r="B749" s="71">
        <v>30102000000</v>
      </c>
      <c r="C749" s="39">
        <v>3322</v>
      </c>
      <c r="D749" s="76" t="s">
        <v>116</v>
      </c>
      <c r="E749" s="132">
        <v>-39677</v>
      </c>
      <c r="G749" s="155"/>
    </row>
    <row r="750" spans="1:7" ht="15" customHeight="1" x14ac:dyDescent="0.2">
      <c r="A750" s="50">
        <v>211</v>
      </c>
      <c r="B750" s="27">
        <v>30100008321</v>
      </c>
      <c r="C750" s="39">
        <v>3322</v>
      </c>
      <c r="D750" s="133" t="s">
        <v>125</v>
      </c>
      <c r="E750" s="132">
        <v>-24630</v>
      </c>
      <c r="G750" s="155"/>
    </row>
    <row r="751" spans="1:7" ht="15" customHeight="1" x14ac:dyDescent="0.2">
      <c r="A751" s="173"/>
      <c r="B751" s="173"/>
      <c r="C751" s="52" t="s">
        <v>13</v>
      </c>
      <c r="D751" s="67"/>
      <c r="E751" s="68">
        <f>SUM(E745:E750)</f>
        <v>-294307</v>
      </c>
      <c r="G751" s="155"/>
    </row>
    <row r="752" spans="1:7" ht="15" customHeight="1" x14ac:dyDescent="0.2">
      <c r="G752" s="155"/>
    </row>
    <row r="753" spans="1:7" ht="15" customHeight="1" x14ac:dyDescent="0.25">
      <c r="A753" s="34" t="s">
        <v>14</v>
      </c>
      <c r="B753" s="35"/>
      <c r="C753" s="35"/>
      <c r="D753" s="35"/>
      <c r="E753" s="35"/>
      <c r="G753" s="155"/>
    </row>
    <row r="754" spans="1:7" ht="15" customHeight="1" x14ac:dyDescent="0.2">
      <c r="A754" s="61" t="s">
        <v>31</v>
      </c>
      <c r="B754" s="45"/>
      <c r="C754" s="45"/>
      <c r="D754" s="45"/>
      <c r="E754" s="45" t="s">
        <v>32</v>
      </c>
      <c r="G754" s="155"/>
    </row>
    <row r="755" spans="1:7" ht="15" customHeight="1" x14ac:dyDescent="0.2">
      <c r="A755" s="45"/>
      <c r="B755" s="46"/>
      <c r="C755" s="35"/>
      <c r="D755" s="45"/>
      <c r="E755" s="47"/>
      <c r="G755" s="155"/>
    </row>
    <row r="756" spans="1:7" ht="15" customHeight="1" x14ac:dyDescent="0.2">
      <c r="A756" s="24" t="s">
        <v>7</v>
      </c>
      <c r="B756" s="24" t="s">
        <v>8</v>
      </c>
      <c r="C756" s="24" t="s">
        <v>9</v>
      </c>
      <c r="D756" s="48" t="s">
        <v>10</v>
      </c>
      <c r="E756" s="24" t="s">
        <v>11</v>
      </c>
      <c r="G756" s="155"/>
    </row>
    <row r="757" spans="1:7" ht="15" customHeight="1" x14ac:dyDescent="0.2">
      <c r="A757" s="50">
        <v>20</v>
      </c>
      <c r="B757" s="71">
        <v>30005000000</v>
      </c>
      <c r="C757" s="27">
        <v>3599</v>
      </c>
      <c r="D757" s="133" t="s">
        <v>30</v>
      </c>
      <c r="E757" s="59">
        <v>-600000</v>
      </c>
      <c r="G757" s="155"/>
    </row>
    <row r="758" spans="1:7" ht="15" customHeight="1" x14ac:dyDescent="0.2">
      <c r="A758" s="173"/>
      <c r="B758" s="71">
        <v>30102000000</v>
      </c>
      <c r="C758" s="27">
        <v>3592</v>
      </c>
      <c r="D758" s="76" t="s">
        <v>126</v>
      </c>
      <c r="E758" s="59">
        <v>-300000</v>
      </c>
      <c r="G758" s="155"/>
    </row>
    <row r="759" spans="1:7" ht="15" customHeight="1" x14ac:dyDescent="0.2">
      <c r="A759" s="173"/>
      <c r="B759" s="71">
        <v>30102000000</v>
      </c>
      <c r="C759" s="27">
        <v>3592</v>
      </c>
      <c r="D759" s="76" t="s">
        <v>75</v>
      </c>
      <c r="E759" s="59">
        <v>-300000</v>
      </c>
      <c r="G759" s="155"/>
    </row>
    <row r="760" spans="1:7" ht="15" customHeight="1" x14ac:dyDescent="0.2">
      <c r="A760" s="173"/>
      <c r="B760" s="71">
        <v>20000000000</v>
      </c>
      <c r="C760" s="27">
        <v>3599</v>
      </c>
      <c r="D760" s="28" t="s">
        <v>43</v>
      </c>
      <c r="E760" s="59">
        <v>-30000</v>
      </c>
      <c r="G760" s="155"/>
    </row>
    <row r="761" spans="1:7" ht="15" customHeight="1" x14ac:dyDescent="0.2">
      <c r="A761" s="173"/>
      <c r="B761" s="71">
        <v>20000000000</v>
      </c>
      <c r="C761" s="27">
        <v>6172</v>
      </c>
      <c r="D761" s="28" t="s">
        <v>17</v>
      </c>
      <c r="E761" s="59">
        <v>-30000</v>
      </c>
      <c r="G761" s="155"/>
    </row>
    <row r="762" spans="1:7" ht="15" customHeight="1" x14ac:dyDescent="0.2">
      <c r="A762" s="50">
        <v>257</v>
      </c>
      <c r="B762" s="27">
        <v>30102000000</v>
      </c>
      <c r="C762" s="27">
        <v>3599</v>
      </c>
      <c r="D762" s="133" t="s">
        <v>393</v>
      </c>
      <c r="E762" s="59">
        <v>-15000</v>
      </c>
      <c r="G762" s="155"/>
    </row>
    <row r="763" spans="1:7" ht="15" customHeight="1" x14ac:dyDescent="0.2">
      <c r="A763" s="116"/>
      <c r="B763" s="51"/>
      <c r="C763" s="52" t="s">
        <v>13</v>
      </c>
      <c r="D763" s="53"/>
      <c r="E763" s="54">
        <f>SUM(E757:E762)</f>
        <v>-1275000</v>
      </c>
      <c r="G763" s="155"/>
    </row>
    <row r="764" spans="1:7" ht="15" customHeight="1" x14ac:dyDescent="0.2">
      <c r="G764" s="155"/>
    </row>
    <row r="765" spans="1:7" ht="15" customHeight="1" x14ac:dyDescent="0.25">
      <c r="A765" s="4" t="s">
        <v>14</v>
      </c>
      <c r="B765" s="100"/>
      <c r="C765" s="5"/>
      <c r="D765" s="5"/>
      <c r="E765" s="21"/>
      <c r="G765" s="155"/>
    </row>
    <row r="766" spans="1:7" ht="15" customHeight="1" x14ac:dyDescent="0.2">
      <c r="A766" s="6" t="s">
        <v>394</v>
      </c>
      <c r="B766" s="100"/>
      <c r="C766" s="5"/>
      <c r="D766" s="5"/>
      <c r="E766" s="7" t="s">
        <v>395</v>
      </c>
      <c r="G766" s="155"/>
    </row>
    <row r="767" spans="1:7" ht="15" customHeight="1" x14ac:dyDescent="0.2">
      <c r="A767" s="6"/>
      <c r="B767" s="160"/>
      <c r="C767" s="5"/>
      <c r="D767" s="5"/>
      <c r="E767" s="8"/>
      <c r="G767" s="155"/>
    </row>
    <row r="768" spans="1:7" ht="15" customHeight="1" x14ac:dyDescent="0.2">
      <c r="A768" s="80"/>
      <c r="B768" s="9" t="s">
        <v>8</v>
      </c>
      <c r="C768" s="9" t="s">
        <v>9</v>
      </c>
      <c r="D768" s="10" t="s">
        <v>10</v>
      </c>
      <c r="E768" s="24" t="s">
        <v>11</v>
      </c>
      <c r="G768" s="155"/>
    </row>
    <row r="769" spans="1:7" ht="15" customHeight="1" x14ac:dyDescent="0.2">
      <c r="A769" s="105"/>
      <c r="B769" s="71">
        <v>20000000000</v>
      </c>
      <c r="C769" s="14">
        <v>6172</v>
      </c>
      <c r="D769" s="76" t="s">
        <v>43</v>
      </c>
      <c r="E769" s="94">
        <v>-20000</v>
      </c>
      <c r="G769" s="155"/>
    </row>
    <row r="770" spans="1:7" ht="15" customHeight="1" x14ac:dyDescent="0.2">
      <c r="A770" s="73"/>
      <c r="B770" s="55"/>
      <c r="C770" s="18" t="s">
        <v>13</v>
      </c>
      <c r="D770" s="19"/>
      <c r="E770" s="20">
        <f>SUM(E769:E769)</f>
        <v>-20000</v>
      </c>
      <c r="G770" s="155"/>
    </row>
    <row r="771" spans="1:7" ht="15" customHeight="1" x14ac:dyDescent="0.2">
      <c r="G771" s="155"/>
    </row>
    <row r="772" spans="1:7" ht="15" customHeight="1" x14ac:dyDescent="0.25">
      <c r="A772" s="4" t="s">
        <v>14</v>
      </c>
      <c r="B772" s="100"/>
      <c r="C772" s="5"/>
      <c r="D772" s="5"/>
      <c r="E772" s="21"/>
      <c r="G772" s="155"/>
    </row>
    <row r="773" spans="1:7" ht="15" customHeight="1" x14ac:dyDescent="0.2">
      <c r="A773" s="6" t="s">
        <v>396</v>
      </c>
      <c r="B773" s="100"/>
      <c r="C773" s="5"/>
      <c r="D773" s="5"/>
      <c r="E773" s="7" t="s">
        <v>397</v>
      </c>
      <c r="G773" s="155"/>
    </row>
    <row r="774" spans="1:7" ht="15" customHeight="1" x14ac:dyDescent="0.2">
      <c r="A774" s="6"/>
      <c r="B774" s="160"/>
      <c r="C774" s="5"/>
      <c r="D774" s="5"/>
      <c r="E774" s="8"/>
      <c r="G774" s="155"/>
    </row>
    <row r="775" spans="1:7" ht="15" customHeight="1" x14ac:dyDescent="0.2">
      <c r="A775" s="80"/>
      <c r="B775" s="9" t="s">
        <v>8</v>
      </c>
      <c r="C775" s="9" t="s">
        <v>9</v>
      </c>
      <c r="D775" s="10" t="s">
        <v>10</v>
      </c>
      <c r="E775" s="24" t="s">
        <v>11</v>
      </c>
      <c r="G775" s="155"/>
    </row>
    <row r="776" spans="1:7" ht="15" customHeight="1" x14ac:dyDescent="0.2">
      <c r="A776" s="105"/>
      <c r="B776" s="71">
        <v>20000000000</v>
      </c>
      <c r="C776" s="14">
        <v>6172</v>
      </c>
      <c r="D776" s="76" t="s">
        <v>43</v>
      </c>
      <c r="E776" s="94">
        <v>-20000</v>
      </c>
      <c r="G776" s="155"/>
    </row>
    <row r="777" spans="1:7" ht="15" customHeight="1" x14ac:dyDescent="0.2">
      <c r="A777" s="73"/>
      <c r="B777" s="55"/>
      <c r="C777" s="18" t="s">
        <v>13</v>
      </c>
      <c r="D777" s="19"/>
      <c r="E777" s="20">
        <f>SUM(E776:E776)</f>
        <v>-20000</v>
      </c>
      <c r="G777" s="155"/>
    </row>
    <row r="778" spans="1:7" ht="15" customHeight="1" x14ac:dyDescent="0.2">
      <c r="G778" s="155"/>
    </row>
    <row r="779" spans="1:7" ht="15" customHeight="1" x14ac:dyDescent="0.2">
      <c r="G779" s="155"/>
    </row>
    <row r="780" spans="1:7" ht="15" customHeight="1" x14ac:dyDescent="0.2">
      <c r="G780" s="155"/>
    </row>
    <row r="781" spans="1:7" ht="15" customHeight="1" x14ac:dyDescent="0.25">
      <c r="A781" s="4" t="s">
        <v>14</v>
      </c>
      <c r="B781" s="5"/>
      <c r="C781" s="5"/>
      <c r="D781" s="5"/>
      <c r="E781" s="5"/>
      <c r="G781" s="155"/>
    </row>
    <row r="782" spans="1:7" ht="15" customHeight="1" x14ac:dyDescent="0.2">
      <c r="A782" s="6" t="s">
        <v>163</v>
      </c>
      <c r="B782" s="5"/>
      <c r="C782" s="5"/>
      <c r="D782" s="5"/>
      <c r="E782" s="7" t="s">
        <v>164</v>
      </c>
      <c r="G782" s="155"/>
    </row>
    <row r="783" spans="1:7" ht="15" customHeight="1" x14ac:dyDescent="0.2">
      <c r="A783" s="135"/>
      <c r="B783" s="141"/>
      <c r="C783" s="5"/>
      <c r="D783" s="5"/>
      <c r="E783" s="8"/>
      <c r="G783" s="155"/>
    </row>
    <row r="784" spans="1:7" ht="15" customHeight="1" x14ac:dyDescent="0.2">
      <c r="A784" s="87"/>
      <c r="B784" s="87"/>
      <c r="C784" s="9" t="s">
        <v>9</v>
      </c>
      <c r="D784" s="10" t="s">
        <v>10</v>
      </c>
      <c r="E784" s="24" t="s">
        <v>11</v>
      </c>
      <c r="G784" s="155"/>
    </row>
    <row r="785" spans="1:7" ht="15" customHeight="1" x14ac:dyDescent="0.2">
      <c r="A785" s="81"/>
      <c r="B785" s="131"/>
      <c r="C785" s="57">
        <v>3636</v>
      </c>
      <c r="D785" s="76" t="s">
        <v>43</v>
      </c>
      <c r="E785" s="16">
        <v>-4989810</v>
      </c>
    </row>
    <row r="786" spans="1:7" ht="15" customHeight="1" x14ac:dyDescent="0.2">
      <c r="A786" s="89"/>
      <c r="B786" s="131"/>
      <c r="C786" s="18" t="s">
        <v>13</v>
      </c>
      <c r="D786" s="19"/>
      <c r="E786" s="20">
        <f>SUM(E785:E785)</f>
        <v>-4989810</v>
      </c>
    </row>
    <row r="787" spans="1:7" ht="15" customHeight="1" x14ac:dyDescent="0.2"/>
    <row r="788" spans="1:7" ht="15" customHeight="1" x14ac:dyDescent="0.25">
      <c r="A788" s="34" t="s">
        <v>14</v>
      </c>
      <c r="B788" s="35"/>
      <c r="C788" s="35"/>
      <c r="D788" s="21"/>
      <c r="E788" s="21"/>
    </row>
    <row r="789" spans="1:7" ht="15" customHeight="1" x14ac:dyDescent="0.2">
      <c r="A789" s="61" t="s">
        <v>54</v>
      </c>
      <c r="B789" s="35"/>
      <c r="C789" s="35"/>
      <c r="D789" s="35"/>
      <c r="E789" s="36" t="s">
        <v>55</v>
      </c>
    </row>
    <row r="790" spans="1:7" ht="15" customHeight="1" x14ac:dyDescent="0.2">
      <c r="A790" s="45"/>
      <c r="B790" s="46"/>
      <c r="C790" s="35"/>
      <c r="D790" s="45"/>
      <c r="E790" s="47"/>
    </row>
    <row r="791" spans="1:7" ht="15" customHeight="1" x14ac:dyDescent="0.2">
      <c r="A791" s="80"/>
      <c r="B791" s="24" t="s">
        <v>8</v>
      </c>
      <c r="C791" s="24" t="s">
        <v>9</v>
      </c>
      <c r="D791" s="48" t="s">
        <v>10</v>
      </c>
      <c r="E791" s="11" t="s">
        <v>11</v>
      </c>
    </row>
    <row r="792" spans="1:7" ht="15" customHeight="1" x14ac:dyDescent="0.2">
      <c r="A792" s="81"/>
      <c r="B792" s="71">
        <v>60003100571</v>
      </c>
      <c r="C792" s="27">
        <v>3315</v>
      </c>
      <c r="D792" s="28" t="s">
        <v>99</v>
      </c>
      <c r="E792" s="83">
        <v>-750000</v>
      </c>
    </row>
    <row r="793" spans="1:7" ht="15" customHeight="1" x14ac:dyDescent="0.2">
      <c r="A793" s="81"/>
      <c r="B793" s="71">
        <v>60002100325</v>
      </c>
      <c r="C793" s="27">
        <v>4357</v>
      </c>
      <c r="D793" s="28" t="s">
        <v>99</v>
      </c>
      <c r="E793" s="83">
        <v>-6000000</v>
      </c>
    </row>
    <row r="794" spans="1:7" ht="15" customHeight="1" x14ac:dyDescent="0.2">
      <c r="A794" s="81"/>
      <c r="B794" s="71">
        <v>60002100336</v>
      </c>
      <c r="C794" s="27">
        <v>4357</v>
      </c>
      <c r="D794" s="28" t="s">
        <v>99</v>
      </c>
      <c r="E794" s="83">
        <v>-900000</v>
      </c>
    </row>
    <row r="795" spans="1:7" ht="15" customHeight="1" x14ac:dyDescent="0.2">
      <c r="A795" s="81"/>
      <c r="B795" s="71">
        <v>60002100530</v>
      </c>
      <c r="C795" s="27">
        <v>4357</v>
      </c>
      <c r="D795" s="28" t="s">
        <v>99</v>
      </c>
      <c r="E795" s="83">
        <v>-900000</v>
      </c>
    </row>
    <row r="796" spans="1:7" ht="15" customHeight="1" x14ac:dyDescent="0.2">
      <c r="A796" s="121"/>
      <c r="B796" s="51"/>
      <c r="C796" s="52" t="s">
        <v>13</v>
      </c>
      <c r="D796" s="53"/>
      <c r="E796" s="54">
        <f>SUM(E792:E795)</f>
        <v>-8550000</v>
      </c>
      <c r="G796" s="60">
        <f>SUM(E672,E684,E691,E699,E708,E717,E726,E739,E751,E763,E770,E777,E786,E796)</f>
        <v>-20186917</v>
      </c>
    </row>
    <row r="797" spans="1:7" ht="15" customHeight="1" x14ac:dyDescent="0.2">
      <c r="G797" s="60">
        <f>-E806</f>
        <v>-1100000</v>
      </c>
    </row>
    <row r="798" spans="1:7" ht="15" customHeight="1" x14ac:dyDescent="0.25">
      <c r="A798" s="4" t="s">
        <v>4</v>
      </c>
      <c r="B798" s="5"/>
      <c r="C798" s="5"/>
      <c r="D798" s="5"/>
      <c r="E798" s="5"/>
    </row>
    <row r="799" spans="1:7" ht="15" customHeight="1" x14ac:dyDescent="0.2">
      <c r="A799" s="6" t="s">
        <v>5</v>
      </c>
      <c r="B799" s="5"/>
      <c r="C799" s="5"/>
      <c r="D799" s="5"/>
      <c r="E799" s="7" t="s">
        <v>6</v>
      </c>
    </row>
    <row r="800" spans="1:7" ht="15" customHeight="1" x14ac:dyDescent="0.25">
      <c r="A800" s="21"/>
      <c r="B800" s="4"/>
      <c r="C800" s="5"/>
      <c r="D800" s="5"/>
      <c r="E800" s="8"/>
    </row>
    <row r="801" spans="1:7" ht="15" customHeight="1" x14ac:dyDescent="0.2">
      <c r="A801" s="24" t="s">
        <v>7</v>
      </c>
      <c r="B801" s="9" t="s">
        <v>8</v>
      </c>
      <c r="C801" s="9" t="s">
        <v>9</v>
      </c>
      <c r="D801" s="10" t="s">
        <v>10</v>
      </c>
      <c r="E801" s="11" t="s">
        <v>11</v>
      </c>
    </row>
    <row r="802" spans="1:7" ht="15" customHeight="1" x14ac:dyDescent="0.2">
      <c r="A802" s="37">
        <v>13</v>
      </c>
      <c r="B802" s="130">
        <v>90000001601</v>
      </c>
      <c r="C802" s="120">
        <v>6172</v>
      </c>
      <c r="D802" s="159" t="s">
        <v>95</v>
      </c>
      <c r="E802" s="72">
        <v>100000</v>
      </c>
    </row>
    <row r="803" spans="1:7" ht="15" customHeight="1" x14ac:dyDescent="0.2">
      <c r="A803" s="37">
        <v>13</v>
      </c>
      <c r="B803" s="130">
        <v>90000001605</v>
      </c>
      <c r="C803" s="120">
        <v>6172</v>
      </c>
      <c r="D803" s="159" t="s">
        <v>95</v>
      </c>
      <c r="E803" s="72">
        <v>200000</v>
      </c>
    </row>
    <row r="804" spans="1:7" ht="15" customHeight="1" x14ac:dyDescent="0.2">
      <c r="A804" s="37">
        <v>13</v>
      </c>
      <c r="B804" s="130">
        <v>90000001607</v>
      </c>
      <c r="C804" s="120">
        <v>6172</v>
      </c>
      <c r="D804" s="159" t="s">
        <v>95</v>
      </c>
      <c r="E804" s="72">
        <v>300000</v>
      </c>
    </row>
    <row r="805" spans="1:7" ht="15" customHeight="1" x14ac:dyDescent="0.2">
      <c r="A805" s="37">
        <v>13</v>
      </c>
      <c r="B805" s="130">
        <v>90000001608</v>
      </c>
      <c r="C805" s="120">
        <v>6172</v>
      </c>
      <c r="D805" s="159" t="s">
        <v>95</v>
      </c>
      <c r="E805" s="72">
        <v>500000</v>
      </c>
    </row>
    <row r="806" spans="1:7" ht="15" customHeight="1" x14ac:dyDescent="0.2">
      <c r="A806" s="37"/>
      <c r="B806" s="57"/>
      <c r="C806" s="18" t="s">
        <v>13</v>
      </c>
      <c r="D806" s="19"/>
      <c r="E806" s="20">
        <f>SUM(E802:E805)</f>
        <v>1100000</v>
      </c>
      <c r="G806" s="60">
        <f>+E806-E751</f>
        <v>1394307</v>
      </c>
    </row>
    <row r="807" spans="1:7" ht="15" customHeight="1" x14ac:dyDescent="0.2"/>
    <row r="808" spans="1:7" ht="15" customHeight="1" x14ac:dyDescent="0.25">
      <c r="A808" s="34" t="s">
        <v>14</v>
      </c>
      <c r="B808" s="35"/>
      <c r="C808" s="35"/>
    </row>
    <row r="809" spans="1:7" ht="15" customHeight="1" x14ac:dyDescent="0.2">
      <c r="A809" s="6" t="s">
        <v>5</v>
      </c>
      <c r="B809" s="5"/>
      <c r="C809" s="5"/>
      <c r="D809" s="5"/>
      <c r="E809" s="7" t="s">
        <v>6</v>
      </c>
    </row>
    <row r="810" spans="1:7" ht="15" customHeight="1" x14ac:dyDescent="0.2">
      <c r="A810" s="45"/>
      <c r="B810" s="46"/>
      <c r="C810" s="35"/>
      <c r="D810" s="44"/>
      <c r="E810" s="47"/>
    </row>
    <row r="811" spans="1:7" ht="15" customHeight="1" x14ac:dyDescent="0.2">
      <c r="A811" s="80"/>
      <c r="B811" s="80"/>
      <c r="C811" s="24" t="s">
        <v>9</v>
      </c>
      <c r="D811" s="48" t="s">
        <v>10</v>
      </c>
      <c r="E811" s="11" t="s">
        <v>11</v>
      </c>
    </row>
    <row r="812" spans="1:7" ht="15" customHeight="1" x14ac:dyDescent="0.2">
      <c r="A812" s="89"/>
      <c r="B812" s="84"/>
      <c r="C812" s="27">
        <v>6172</v>
      </c>
      <c r="D812" s="85" t="s">
        <v>33</v>
      </c>
      <c r="E812" s="41">
        <v>20186917</v>
      </c>
    </row>
    <row r="813" spans="1:7" ht="15" customHeight="1" x14ac:dyDescent="0.2">
      <c r="A813" s="89"/>
      <c r="B813" s="84"/>
      <c r="C813" s="27">
        <v>6172</v>
      </c>
      <c r="D813" s="85" t="s">
        <v>33</v>
      </c>
      <c r="E813" s="41">
        <v>1100000</v>
      </c>
    </row>
    <row r="814" spans="1:7" ht="15" customHeight="1" x14ac:dyDescent="0.2">
      <c r="A814" s="105"/>
      <c r="B814" s="35"/>
      <c r="C814" s="52" t="s">
        <v>13</v>
      </c>
      <c r="D814" s="53"/>
      <c r="E814" s="54">
        <f>SUM(E812:E813)</f>
        <v>21286917</v>
      </c>
    </row>
    <row r="815" spans="1:7" ht="15" customHeight="1" x14ac:dyDescent="0.2"/>
    <row r="816" spans="1:7" ht="15" customHeight="1" x14ac:dyDescent="0.2"/>
    <row r="817" spans="1:7" ht="15" customHeight="1" x14ac:dyDescent="0.25">
      <c r="A817" s="1" t="s">
        <v>398</v>
      </c>
      <c r="G817" s="155"/>
    </row>
    <row r="818" spans="1:7" ht="15" customHeight="1" x14ac:dyDescent="0.2">
      <c r="A818" s="255" t="s">
        <v>109</v>
      </c>
      <c r="B818" s="255"/>
      <c r="C818" s="255"/>
      <c r="D818" s="255"/>
      <c r="E818" s="255"/>
      <c r="G818" s="155"/>
    </row>
    <row r="819" spans="1:7" ht="15" customHeight="1" x14ac:dyDescent="0.2">
      <c r="A819" s="255"/>
      <c r="B819" s="255"/>
      <c r="C819" s="255"/>
      <c r="D819" s="255"/>
      <c r="E819" s="255"/>
      <c r="G819" s="155"/>
    </row>
    <row r="820" spans="1:7" ht="15" customHeight="1" x14ac:dyDescent="0.2">
      <c r="A820" s="256" t="s">
        <v>399</v>
      </c>
      <c r="B820" s="256"/>
      <c r="C820" s="256"/>
      <c r="D820" s="256"/>
      <c r="E820" s="256"/>
      <c r="G820" s="155"/>
    </row>
    <row r="821" spans="1:7" ht="15" customHeight="1" x14ac:dyDescent="0.2">
      <c r="A821" s="256"/>
      <c r="B821" s="256"/>
      <c r="C821" s="256"/>
      <c r="D821" s="256"/>
      <c r="E821" s="256"/>
      <c r="G821" s="155"/>
    </row>
    <row r="822" spans="1:7" ht="15" customHeight="1" x14ac:dyDescent="0.2">
      <c r="A822" s="256"/>
      <c r="B822" s="256"/>
      <c r="C822" s="256"/>
      <c r="D822" s="256"/>
      <c r="E822" s="256"/>
      <c r="G822" s="155"/>
    </row>
    <row r="823" spans="1:7" ht="15" customHeight="1" x14ac:dyDescent="0.2">
      <c r="A823" s="256"/>
      <c r="B823" s="256"/>
      <c r="C823" s="256"/>
      <c r="D823" s="256"/>
      <c r="E823" s="256"/>
      <c r="G823" s="155"/>
    </row>
    <row r="824" spans="1:7" ht="15" customHeight="1" x14ac:dyDescent="0.2">
      <c r="A824" s="256"/>
      <c r="B824" s="256"/>
      <c r="C824" s="256"/>
      <c r="D824" s="256"/>
      <c r="E824" s="256"/>
      <c r="G824" s="155"/>
    </row>
    <row r="825" spans="1:7" ht="15" customHeight="1" x14ac:dyDescent="0.25">
      <c r="A825" s="1"/>
      <c r="G825" s="155"/>
    </row>
    <row r="826" spans="1:7" ht="15" customHeight="1" x14ac:dyDescent="0.25">
      <c r="A826" s="4" t="s">
        <v>14</v>
      </c>
      <c r="B826" s="5"/>
      <c r="C826" s="5"/>
      <c r="D826" s="5"/>
      <c r="E826" s="5"/>
      <c r="G826" s="155"/>
    </row>
    <row r="827" spans="1:7" ht="15" customHeight="1" x14ac:dyDescent="0.2">
      <c r="A827" s="6" t="s">
        <v>5</v>
      </c>
      <c r="B827" s="5"/>
      <c r="C827" s="5"/>
      <c r="D827" s="5"/>
      <c r="E827" s="7" t="s">
        <v>6</v>
      </c>
      <c r="G827" s="155"/>
    </row>
    <row r="828" spans="1:7" ht="15" customHeight="1" x14ac:dyDescent="0.25">
      <c r="A828" s="4"/>
      <c r="B828" s="21"/>
      <c r="C828" s="5"/>
      <c r="D828" s="5"/>
      <c r="E828" s="8"/>
      <c r="G828" s="155"/>
    </row>
    <row r="829" spans="1:7" ht="15" customHeight="1" x14ac:dyDescent="0.2">
      <c r="A829" s="9" t="s">
        <v>7</v>
      </c>
      <c r="B829" s="9" t="s">
        <v>8</v>
      </c>
      <c r="C829" s="9" t="s">
        <v>9</v>
      </c>
      <c r="D829" s="88" t="s">
        <v>10</v>
      </c>
      <c r="E829" s="11" t="s">
        <v>11</v>
      </c>
      <c r="G829" s="155"/>
    </row>
    <row r="830" spans="1:7" ht="15" customHeight="1" x14ac:dyDescent="0.2">
      <c r="A830" s="37"/>
      <c r="B830" s="71"/>
      <c r="C830" s="129">
        <v>6172</v>
      </c>
      <c r="D830" s="65" t="s">
        <v>33</v>
      </c>
      <c r="E830" s="127">
        <v>-2489000</v>
      </c>
      <c r="G830" s="155"/>
    </row>
    <row r="831" spans="1:7" ht="15" customHeight="1" x14ac:dyDescent="0.2">
      <c r="A831" s="37">
        <v>2</v>
      </c>
      <c r="B831" s="71">
        <v>30102000000</v>
      </c>
      <c r="C831" s="129">
        <v>6409</v>
      </c>
      <c r="D831" s="76" t="s">
        <v>111</v>
      </c>
      <c r="E831" s="127">
        <v>2489000</v>
      </c>
      <c r="G831" s="155"/>
    </row>
    <row r="832" spans="1:7" ht="15" customHeight="1" x14ac:dyDescent="0.2">
      <c r="A832" s="128"/>
      <c r="B832" s="130"/>
      <c r="C832" s="18" t="s">
        <v>13</v>
      </c>
      <c r="D832" s="19"/>
      <c r="E832" s="20">
        <f>SUM(E830:E831)</f>
        <v>0</v>
      </c>
      <c r="G832" s="155"/>
    </row>
    <row r="833" spans="1:7" ht="15" customHeight="1" x14ac:dyDescent="0.2">
      <c r="G833" s="155"/>
    </row>
    <row r="834" spans="1:7" ht="15" customHeight="1" x14ac:dyDescent="0.25">
      <c r="A834" s="1" t="s">
        <v>400</v>
      </c>
      <c r="G834" s="155"/>
    </row>
    <row r="835" spans="1:7" ht="15" customHeight="1" x14ac:dyDescent="0.2">
      <c r="A835" s="255" t="s">
        <v>113</v>
      </c>
      <c r="B835" s="255"/>
      <c r="C835" s="255"/>
      <c r="D835" s="255"/>
      <c r="E835" s="255"/>
      <c r="G835" s="155"/>
    </row>
    <row r="836" spans="1:7" ht="15" customHeight="1" x14ac:dyDescent="0.2">
      <c r="A836" s="255"/>
      <c r="B836" s="255"/>
      <c r="C836" s="255"/>
      <c r="D836" s="255"/>
      <c r="E836" s="255"/>
      <c r="G836" s="155"/>
    </row>
    <row r="837" spans="1:7" ht="15" customHeight="1" x14ac:dyDescent="0.2">
      <c r="A837" s="254" t="s">
        <v>401</v>
      </c>
      <c r="B837" s="254"/>
      <c r="C837" s="254"/>
      <c r="D837" s="254"/>
      <c r="E837" s="254"/>
      <c r="G837" s="155"/>
    </row>
    <row r="838" spans="1:7" ht="15" customHeight="1" x14ac:dyDescent="0.2">
      <c r="A838" s="254"/>
      <c r="B838" s="254"/>
      <c r="C838" s="254"/>
      <c r="D838" s="254"/>
      <c r="E838" s="254"/>
      <c r="G838" s="155"/>
    </row>
    <row r="839" spans="1:7" ht="15" customHeight="1" x14ac:dyDescent="0.2">
      <c r="A839" s="254"/>
      <c r="B839" s="254"/>
      <c r="C839" s="254"/>
      <c r="D839" s="254"/>
      <c r="E839" s="254"/>
      <c r="G839" s="155"/>
    </row>
    <row r="840" spans="1:7" ht="15" customHeight="1" x14ac:dyDescent="0.2">
      <c r="A840" s="254"/>
      <c r="B840" s="254"/>
      <c r="C840" s="254"/>
      <c r="D840" s="254"/>
      <c r="E840" s="254"/>
      <c r="G840" s="155"/>
    </row>
    <row r="841" spans="1:7" ht="15" customHeight="1" x14ac:dyDescent="0.2">
      <c r="A841" s="254"/>
      <c r="B841" s="254"/>
      <c r="C841" s="254"/>
      <c r="D841" s="254"/>
      <c r="E841" s="254"/>
      <c r="G841" s="155"/>
    </row>
    <row r="842" spans="1:7" ht="15" customHeight="1" x14ac:dyDescent="0.2">
      <c r="A842" s="254"/>
      <c r="B842" s="254"/>
      <c r="C842" s="254"/>
      <c r="D842" s="254"/>
      <c r="E842" s="254"/>
      <c r="G842" s="155"/>
    </row>
    <row r="843" spans="1:7" ht="15" customHeight="1" x14ac:dyDescent="0.2">
      <c r="A843" s="2"/>
      <c r="B843" s="2"/>
      <c r="C843" s="2"/>
      <c r="D843" s="2"/>
      <c r="E843" s="2"/>
      <c r="G843" s="155"/>
    </row>
    <row r="844" spans="1:7" ht="15" customHeight="1" x14ac:dyDescent="0.25">
      <c r="A844" s="4" t="s">
        <v>14</v>
      </c>
      <c r="B844" s="5"/>
      <c r="C844" s="5"/>
      <c r="D844" s="5"/>
      <c r="E844" s="5"/>
      <c r="G844" s="155"/>
    </row>
    <row r="845" spans="1:7" ht="15" customHeight="1" x14ac:dyDescent="0.2">
      <c r="A845" s="6" t="s">
        <v>5</v>
      </c>
      <c r="B845" s="5"/>
      <c r="C845" s="5"/>
      <c r="D845" s="5"/>
      <c r="E845" s="7" t="s">
        <v>6</v>
      </c>
      <c r="G845" s="155"/>
    </row>
    <row r="846" spans="1:7" ht="15" customHeight="1" x14ac:dyDescent="0.25">
      <c r="A846" s="4"/>
      <c r="B846" s="21"/>
      <c r="C846" s="5"/>
      <c r="D846" s="5"/>
      <c r="E846" s="8"/>
      <c r="G846" s="155"/>
    </row>
    <row r="847" spans="1:7" ht="15" customHeight="1" x14ac:dyDescent="0.2">
      <c r="A847" s="9" t="s">
        <v>7</v>
      </c>
      <c r="B847" s="9" t="s">
        <v>8</v>
      </c>
      <c r="C847" s="9" t="s">
        <v>9</v>
      </c>
      <c r="D847" s="10" t="s">
        <v>10</v>
      </c>
      <c r="E847" s="11" t="s">
        <v>11</v>
      </c>
      <c r="G847" s="155"/>
    </row>
    <row r="848" spans="1:7" ht="15" customHeight="1" x14ac:dyDescent="0.2">
      <c r="A848" s="37">
        <v>2</v>
      </c>
      <c r="B848" s="71">
        <v>30102000000</v>
      </c>
      <c r="C848" s="129">
        <v>6409</v>
      </c>
      <c r="D848" s="76" t="s">
        <v>111</v>
      </c>
      <c r="E848" s="127">
        <v>-115000</v>
      </c>
      <c r="G848" s="155"/>
    </row>
    <row r="849" spans="1:7" ht="15" customHeight="1" x14ac:dyDescent="0.2">
      <c r="A849" s="128"/>
      <c r="B849" s="130"/>
      <c r="C849" s="18" t="s">
        <v>13</v>
      </c>
      <c r="D849" s="19"/>
      <c r="E849" s="20">
        <f>E848</f>
        <v>-115000</v>
      </c>
      <c r="G849" s="155"/>
    </row>
    <row r="850" spans="1:7" ht="15" customHeight="1" x14ac:dyDescent="0.2">
      <c r="A850" s="91"/>
      <c r="B850" s="131"/>
      <c r="C850" s="74"/>
      <c r="D850" s="5"/>
      <c r="E850" s="75"/>
      <c r="G850" s="155"/>
    </row>
    <row r="851" spans="1:7" ht="15" customHeight="1" x14ac:dyDescent="0.25">
      <c r="A851" s="4" t="s">
        <v>14</v>
      </c>
      <c r="B851" s="5"/>
      <c r="C851" s="5"/>
      <c r="D851" s="5"/>
      <c r="E851" s="21"/>
      <c r="G851" s="155"/>
    </row>
    <row r="852" spans="1:7" ht="15" customHeight="1" x14ac:dyDescent="0.2">
      <c r="A852" s="6" t="s">
        <v>21</v>
      </c>
      <c r="B852" s="5"/>
      <c r="C852" s="5"/>
      <c r="D852" s="5"/>
      <c r="E852" s="7" t="s">
        <v>22</v>
      </c>
      <c r="G852" s="155"/>
    </row>
    <row r="853" spans="1:7" ht="15" customHeight="1" x14ac:dyDescent="0.2">
      <c r="A853" s="6"/>
      <c r="B853" s="21"/>
      <c r="C853" s="5"/>
      <c r="D853" s="5"/>
      <c r="E853" s="8"/>
      <c r="G853" s="155"/>
    </row>
    <row r="854" spans="1:7" ht="15" customHeight="1" x14ac:dyDescent="0.2">
      <c r="A854" s="9" t="s">
        <v>7</v>
      </c>
      <c r="B854" s="9" t="s">
        <v>8</v>
      </c>
      <c r="C854" s="9" t="s">
        <v>9</v>
      </c>
      <c r="D854" s="10" t="s">
        <v>10</v>
      </c>
      <c r="E854" s="11" t="s">
        <v>11</v>
      </c>
      <c r="G854" s="155"/>
    </row>
    <row r="855" spans="1:7" ht="15" customHeight="1" x14ac:dyDescent="0.2">
      <c r="A855" s="50">
        <v>2</v>
      </c>
      <c r="B855" s="71">
        <v>30101000000</v>
      </c>
      <c r="C855" s="39">
        <v>3429</v>
      </c>
      <c r="D855" s="28" t="s">
        <v>115</v>
      </c>
      <c r="E855" s="132">
        <v>75000</v>
      </c>
      <c r="G855" s="155"/>
    </row>
    <row r="856" spans="1:7" ht="15" customHeight="1" x14ac:dyDescent="0.2">
      <c r="A856" s="50">
        <v>2</v>
      </c>
      <c r="B856" s="71">
        <v>30101000000</v>
      </c>
      <c r="C856" s="39">
        <v>1019</v>
      </c>
      <c r="D856" s="28" t="s">
        <v>115</v>
      </c>
      <c r="E856" s="132">
        <v>25000</v>
      </c>
      <c r="G856" s="155"/>
    </row>
    <row r="857" spans="1:7" ht="15" customHeight="1" x14ac:dyDescent="0.2">
      <c r="A857" s="50">
        <v>2</v>
      </c>
      <c r="B857" s="71">
        <v>30101000000</v>
      </c>
      <c r="C857" s="39">
        <v>1099</v>
      </c>
      <c r="D857" s="28" t="s">
        <v>115</v>
      </c>
      <c r="E857" s="132">
        <v>15000</v>
      </c>
      <c r="G857" s="155"/>
    </row>
    <row r="858" spans="1:7" ht="15" customHeight="1" x14ac:dyDescent="0.2">
      <c r="A858" s="55"/>
      <c r="B858" s="55"/>
      <c r="C858" s="18" t="s">
        <v>13</v>
      </c>
      <c r="D858" s="19"/>
      <c r="E858" s="20">
        <f>SUM(E855:E857)</f>
        <v>115000</v>
      </c>
      <c r="G858" s="155"/>
    </row>
    <row r="859" spans="1:7" ht="15" customHeight="1" x14ac:dyDescent="0.2">
      <c r="G859" s="155"/>
    </row>
    <row r="860" spans="1:7" ht="15" customHeight="1" x14ac:dyDescent="0.2">
      <c r="G860" s="155"/>
    </row>
    <row r="861" spans="1:7" ht="15" customHeight="1" x14ac:dyDescent="0.25">
      <c r="A861" s="1" t="s">
        <v>402</v>
      </c>
      <c r="G861" s="155"/>
    </row>
    <row r="862" spans="1:7" ht="15" customHeight="1" x14ac:dyDescent="0.2">
      <c r="A862" s="255" t="s">
        <v>118</v>
      </c>
      <c r="B862" s="255"/>
      <c r="C862" s="255"/>
      <c r="D862" s="255"/>
      <c r="E862" s="255"/>
      <c r="G862" s="155"/>
    </row>
    <row r="863" spans="1:7" ht="15" customHeight="1" x14ac:dyDescent="0.2">
      <c r="A863" s="255"/>
      <c r="B863" s="255"/>
      <c r="C863" s="255"/>
      <c r="D863" s="255"/>
      <c r="E863" s="255"/>
      <c r="G863" s="155"/>
    </row>
    <row r="864" spans="1:7" ht="15" customHeight="1" x14ac:dyDescent="0.2">
      <c r="A864" s="254" t="s">
        <v>403</v>
      </c>
      <c r="B864" s="254"/>
      <c r="C864" s="254"/>
      <c r="D864" s="254"/>
      <c r="E864" s="254"/>
      <c r="G864" s="155"/>
    </row>
    <row r="865" spans="1:7" ht="15" customHeight="1" x14ac:dyDescent="0.2">
      <c r="A865" s="254"/>
      <c r="B865" s="254"/>
      <c r="C865" s="254"/>
      <c r="D865" s="254"/>
      <c r="E865" s="254"/>
      <c r="G865" s="155"/>
    </row>
    <row r="866" spans="1:7" ht="15" customHeight="1" x14ac:dyDescent="0.2">
      <c r="A866" s="254"/>
      <c r="B866" s="254"/>
      <c r="C866" s="254"/>
      <c r="D866" s="254"/>
      <c r="E866" s="254"/>
      <c r="G866" s="155"/>
    </row>
    <row r="867" spans="1:7" ht="15" customHeight="1" x14ac:dyDescent="0.2">
      <c r="A867" s="254"/>
      <c r="B867" s="254"/>
      <c r="C867" s="254"/>
      <c r="D867" s="254"/>
      <c r="E867" s="254"/>
      <c r="G867" s="155"/>
    </row>
    <row r="868" spans="1:7" ht="15" customHeight="1" x14ac:dyDescent="0.2">
      <c r="A868" s="254"/>
      <c r="B868" s="254"/>
      <c r="C868" s="254"/>
      <c r="D868" s="254"/>
      <c r="E868" s="254"/>
      <c r="G868" s="155"/>
    </row>
    <row r="869" spans="1:7" ht="15" customHeight="1" x14ac:dyDescent="0.2">
      <c r="A869" s="2"/>
      <c r="B869" s="2"/>
      <c r="C869" s="2"/>
      <c r="D869" s="2"/>
      <c r="E869" s="2"/>
      <c r="G869" s="155"/>
    </row>
    <row r="870" spans="1:7" ht="15" customHeight="1" x14ac:dyDescent="0.25">
      <c r="A870" s="4" t="s">
        <v>14</v>
      </c>
      <c r="B870" s="5"/>
      <c r="C870" s="5"/>
      <c r="D870" s="5"/>
      <c r="E870" s="5"/>
      <c r="G870" s="155"/>
    </row>
    <row r="871" spans="1:7" ht="15" customHeight="1" x14ac:dyDescent="0.2">
      <c r="A871" s="6" t="s">
        <v>5</v>
      </c>
      <c r="B871" s="5"/>
      <c r="C871" s="5"/>
      <c r="D871" s="5"/>
      <c r="E871" s="7" t="s">
        <v>6</v>
      </c>
      <c r="G871" s="155"/>
    </row>
    <row r="872" spans="1:7" ht="15" customHeight="1" x14ac:dyDescent="0.25">
      <c r="A872" s="4"/>
      <c r="B872" s="21"/>
      <c r="C872" s="5"/>
      <c r="D872" s="5"/>
      <c r="E872" s="8"/>
      <c r="G872" s="155"/>
    </row>
    <row r="873" spans="1:7" ht="15" customHeight="1" x14ac:dyDescent="0.2">
      <c r="A873" s="9" t="s">
        <v>7</v>
      </c>
      <c r="B873" s="9" t="s">
        <v>8</v>
      </c>
      <c r="C873" s="9" t="s">
        <v>9</v>
      </c>
      <c r="D873" s="10" t="s">
        <v>10</v>
      </c>
      <c r="E873" s="11" t="s">
        <v>11</v>
      </c>
      <c r="G873" s="155"/>
    </row>
    <row r="874" spans="1:7" ht="15" customHeight="1" x14ac:dyDescent="0.2">
      <c r="A874" s="37">
        <v>2</v>
      </c>
      <c r="B874" s="71">
        <v>30102000000</v>
      </c>
      <c r="C874" s="129">
        <v>6409</v>
      </c>
      <c r="D874" s="76" t="s">
        <v>111</v>
      </c>
      <c r="E874" s="127">
        <v>-155000</v>
      </c>
      <c r="G874" s="155"/>
    </row>
    <row r="875" spans="1:7" ht="15" customHeight="1" x14ac:dyDescent="0.2">
      <c r="A875" s="128"/>
      <c r="B875" s="130"/>
      <c r="C875" s="18" t="s">
        <v>13</v>
      </c>
      <c r="D875" s="19"/>
      <c r="E875" s="20">
        <f>E874</f>
        <v>-155000</v>
      </c>
      <c r="G875" s="155"/>
    </row>
    <row r="876" spans="1:7" ht="15" customHeight="1" x14ac:dyDescent="0.2">
      <c r="A876" s="91"/>
      <c r="B876" s="131"/>
      <c r="C876" s="74"/>
      <c r="D876" s="5"/>
      <c r="E876" s="75"/>
      <c r="G876" s="155"/>
    </row>
    <row r="877" spans="1:7" ht="15" customHeight="1" x14ac:dyDescent="0.2">
      <c r="A877" s="91"/>
      <c r="B877" s="131"/>
      <c r="C877" s="74"/>
      <c r="D877" s="5"/>
      <c r="E877" s="75"/>
      <c r="G877" s="155"/>
    </row>
    <row r="878" spans="1:7" ht="15" customHeight="1" x14ac:dyDescent="0.2">
      <c r="A878" s="91"/>
      <c r="B878" s="131"/>
      <c r="C878" s="74"/>
      <c r="D878" s="5"/>
      <c r="E878" s="75"/>
      <c r="G878" s="155"/>
    </row>
    <row r="879" spans="1:7" ht="15" customHeight="1" x14ac:dyDescent="0.2">
      <c r="A879" s="91"/>
      <c r="B879" s="131"/>
      <c r="C879" s="74"/>
      <c r="D879" s="5"/>
      <c r="E879" s="75"/>
      <c r="G879" s="155"/>
    </row>
    <row r="880" spans="1:7" ht="15" customHeight="1" x14ac:dyDescent="0.2">
      <c r="A880" s="91"/>
      <c r="B880" s="131"/>
      <c r="C880" s="74"/>
      <c r="D880" s="5"/>
      <c r="E880" s="75"/>
      <c r="G880" s="155"/>
    </row>
    <row r="881" spans="1:7" ht="15" customHeight="1" x14ac:dyDescent="0.2">
      <c r="A881" s="91"/>
      <c r="B881" s="131"/>
      <c r="C881" s="74"/>
      <c r="D881" s="5"/>
      <c r="E881" s="75"/>
      <c r="G881" s="155"/>
    </row>
    <row r="882" spans="1:7" ht="15" customHeight="1" x14ac:dyDescent="0.2">
      <c r="A882" s="91"/>
      <c r="B882" s="131"/>
      <c r="C882" s="74"/>
      <c r="D882" s="5"/>
      <c r="E882" s="75"/>
      <c r="G882" s="155"/>
    </row>
    <row r="883" spans="1:7" ht="15" customHeight="1" x14ac:dyDescent="0.2">
      <c r="A883" s="91"/>
      <c r="B883" s="131"/>
      <c r="C883" s="74"/>
      <c r="D883" s="5"/>
      <c r="E883" s="75"/>
      <c r="G883" s="155"/>
    </row>
    <row r="884" spans="1:7" ht="15" customHeight="1" x14ac:dyDescent="0.2">
      <c r="A884" s="91"/>
      <c r="B884" s="131"/>
      <c r="C884" s="74"/>
      <c r="D884" s="5"/>
      <c r="E884" s="75"/>
      <c r="G884" s="155"/>
    </row>
    <row r="885" spans="1:7" ht="15" customHeight="1" x14ac:dyDescent="0.2">
      <c r="A885" s="91"/>
      <c r="B885" s="131"/>
      <c r="C885" s="74"/>
      <c r="D885" s="5"/>
      <c r="E885" s="75"/>
      <c r="G885" s="155"/>
    </row>
    <row r="886" spans="1:7" ht="15" customHeight="1" x14ac:dyDescent="0.25">
      <c r="A886" s="4" t="s">
        <v>14</v>
      </c>
      <c r="B886" s="5"/>
      <c r="C886" s="5"/>
      <c r="D886" s="5"/>
      <c r="E886" s="21"/>
      <c r="G886" s="155"/>
    </row>
    <row r="887" spans="1:7" ht="15" customHeight="1" x14ac:dyDescent="0.2">
      <c r="A887" s="6" t="s">
        <v>28</v>
      </c>
      <c r="B887" s="21"/>
      <c r="C887" s="21"/>
      <c r="D887" s="21"/>
      <c r="E887" s="21" t="s">
        <v>29</v>
      </c>
      <c r="G887" s="155"/>
    </row>
    <row r="888" spans="1:7" ht="15" customHeight="1" x14ac:dyDescent="0.2">
      <c r="A888" s="6"/>
      <c r="B888" s="21"/>
      <c r="C888" s="5"/>
      <c r="D888" s="5"/>
      <c r="E888" s="8"/>
      <c r="G888" s="155"/>
    </row>
    <row r="889" spans="1:7" ht="15" customHeight="1" x14ac:dyDescent="0.2">
      <c r="A889" s="9" t="s">
        <v>7</v>
      </c>
      <c r="B889" s="9" t="s">
        <v>8</v>
      </c>
      <c r="C889" s="9" t="s">
        <v>9</v>
      </c>
      <c r="D889" s="10" t="s">
        <v>10</v>
      </c>
      <c r="E889" s="11" t="s">
        <v>11</v>
      </c>
      <c r="G889" s="155"/>
    </row>
    <row r="890" spans="1:7" ht="15" customHeight="1" x14ac:dyDescent="0.2">
      <c r="A890" s="37">
        <v>2</v>
      </c>
      <c r="B890" s="71">
        <v>30101000000</v>
      </c>
      <c r="C890" s="14">
        <v>4399</v>
      </c>
      <c r="D890" s="76" t="s">
        <v>115</v>
      </c>
      <c r="E890" s="72">
        <v>55000</v>
      </c>
      <c r="G890" s="155"/>
    </row>
    <row r="891" spans="1:7" ht="15" customHeight="1" x14ac:dyDescent="0.2">
      <c r="A891" s="37">
        <v>2</v>
      </c>
      <c r="B891" s="71">
        <v>30101002225</v>
      </c>
      <c r="C891" s="14">
        <v>4399</v>
      </c>
      <c r="D891" s="76" t="s">
        <v>115</v>
      </c>
      <c r="E891" s="72">
        <v>25000</v>
      </c>
      <c r="G891" s="155"/>
    </row>
    <row r="892" spans="1:7" ht="15" customHeight="1" x14ac:dyDescent="0.2">
      <c r="A892" s="37">
        <v>2</v>
      </c>
      <c r="B892" s="71">
        <v>30102000000</v>
      </c>
      <c r="C892" s="14">
        <v>4399</v>
      </c>
      <c r="D892" s="76" t="s">
        <v>126</v>
      </c>
      <c r="E892" s="72">
        <v>25000</v>
      </c>
      <c r="G892" s="155"/>
    </row>
    <row r="893" spans="1:7" ht="15" customHeight="1" x14ac:dyDescent="0.2">
      <c r="A893" s="37">
        <v>2</v>
      </c>
      <c r="B893" s="71">
        <v>30101002218</v>
      </c>
      <c r="C893" s="14">
        <v>4399</v>
      </c>
      <c r="D893" s="28" t="s">
        <v>76</v>
      </c>
      <c r="E893" s="72">
        <v>25000</v>
      </c>
      <c r="G893" s="155"/>
    </row>
    <row r="894" spans="1:7" ht="15" customHeight="1" x14ac:dyDescent="0.2">
      <c r="A894" s="37">
        <v>2</v>
      </c>
      <c r="B894" s="71">
        <v>30103000000</v>
      </c>
      <c r="C894" s="14">
        <v>4399</v>
      </c>
      <c r="D894" s="28" t="s">
        <v>404</v>
      </c>
      <c r="E894" s="72">
        <v>25000</v>
      </c>
      <c r="G894" s="155"/>
    </row>
    <row r="895" spans="1:7" ht="15" customHeight="1" x14ac:dyDescent="0.2">
      <c r="A895" s="55"/>
      <c r="B895" s="55"/>
      <c r="C895" s="18" t="s">
        <v>13</v>
      </c>
      <c r="D895" s="19"/>
      <c r="E895" s="20">
        <f>SUM(E890:E894)</f>
        <v>155000</v>
      </c>
      <c r="G895" s="155"/>
    </row>
    <row r="896" spans="1:7" ht="15" customHeight="1" x14ac:dyDescent="0.2">
      <c r="G896" s="155"/>
    </row>
    <row r="897" spans="1:7" ht="15" customHeight="1" x14ac:dyDescent="0.2">
      <c r="G897" s="155"/>
    </row>
    <row r="898" spans="1:7" ht="15" customHeight="1" x14ac:dyDescent="0.25">
      <c r="A898" s="1" t="s">
        <v>405</v>
      </c>
      <c r="G898" s="155"/>
    </row>
    <row r="899" spans="1:7" ht="15" customHeight="1" x14ac:dyDescent="0.2">
      <c r="A899" s="255" t="s">
        <v>102</v>
      </c>
      <c r="B899" s="255"/>
      <c r="C899" s="255"/>
      <c r="D899" s="255"/>
      <c r="E899" s="255"/>
      <c r="G899" s="155"/>
    </row>
    <row r="900" spans="1:7" ht="15" customHeight="1" x14ac:dyDescent="0.2">
      <c r="A900" s="255"/>
      <c r="B900" s="255"/>
      <c r="C900" s="255"/>
      <c r="D900" s="255"/>
      <c r="E900" s="255"/>
      <c r="G900" s="155"/>
    </row>
    <row r="901" spans="1:7" ht="15" customHeight="1" x14ac:dyDescent="0.2">
      <c r="A901" s="254" t="s">
        <v>406</v>
      </c>
      <c r="B901" s="254"/>
      <c r="C901" s="254"/>
      <c r="D901" s="254"/>
      <c r="E901" s="254"/>
      <c r="G901" s="155"/>
    </row>
    <row r="902" spans="1:7" ht="15" customHeight="1" x14ac:dyDescent="0.2">
      <c r="A902" s="254"/>
      <c r="B902" s="254"/>
      <c r="C902" s="254"/>
      <c r="D902" s="254"/>
      <c r="E902" s="254"/>
      <c r="G902" s="155"/>
    </row>
    <row r="903" spans="1:7" ht="15" customHeight="1" x14ac:dyDescent="0.2">
      <c r="A903" s="254"/>
      <c r="B903" s="254"/>
      <c r="C903" s="254"/>
      <c r="D903" s="254"/>
      <c r="E903" s="254"/>
      <c r="G903" s="155"/>
    </row>
    <row r="904" spans="1:7" ht="15" customHeight="1" x14ac:dyDescent="0.2">
      <c r="A904" s="254"/>
      <c r="B904" s="254"/>
      <c r="C904" s="254"/>
      <c r="D904" s="254"/>
      <c r="E904" s="254"/>
      <c r="G904" s="155"/>
    </row>
    <row r="905" spans="1:7" ht="15" customHeight="1" x14ac:dyDescent="0.2">
      <c r="A905" s="254"/>
      <c r="B905" s="254"/>
      <c r="C905" s="254"/>
      <c r="D905" s="254"/>
      <c r="E905" s="254"/>
      <c r="G905" s="155"/>
    </row>
    <row r="906" spans="1:7" ht="15" customHeight="1" x14ac:dyDescent="0.2">
      <c r="A906" s="254"/>
      <c r="B906" s="254"/>
      <c r="C906" s="254"/>
      <c r="D906" s="254"/>
      <c r="E906" s="254"/>
      <c r="G906" s="155"/>
    </row>
    <row r="907" spans="1:7" ht="15" customHeight="1" x14ac:dyDescent="0.2">
      <c r="A907" s="2"/>
      <c r="B907" s="2"/>
      <c r="C907" s="2"/>
      <c r="D907" s="2"/>
      <c r="E907" s="2"/>
      <c r="G907" s="155"/>
    </row>
    <row r="908" spans="1:7" ht="15" customHeight="1" x14ac:dyDescent="0.25">
      <c r="A908" s="4" t="s">
        <v>14</v>
      </c>
      <c r="B908" s="5"/>
      <c r="C908" s="5"/>
      <c r="D908" s="5"/>
      <c r="E908" s="5"/>
      <c r="G908" s="155"/>
    </row>
    <row r="909" spans="1:7" ht="15" customHeight="1" x14ac:dyDescent="0.2">
      <c r="A909" s="6" t="s">
        <v>5</v>
      </c>
      <c r="B909" s="5"/>
      <c r="C909" s="5"/>
      <c r="D909" s="5"/>
      <c r="E909" s="7" t="s">
        <v>6</v>
      </c>
      <c r="G909" s="155"/>
    </row>
    <row r="910" spans="1:7" ht="15" customHeight="1" x14ac:dyDescent="0.25">
      <c r="A910" s="4"/>
      <c r="B910" s="21"/>
      <c r="C910" s="5"/>
      <c r="D910" s="5"/>
      <c r="E910" s="8"/>
      <c r="G910" s="155"/>
    </row>
    <row r="911" spans="1:7" ht="15" customHeight="1" x14ac:dyDescent="0.2">
      <c r="A911" s="9" t="s">
        <v>7</v>
      </c>
      <c r="B911" s="9" t="s">
        <v>8</v>
      </c>
      <c r="C911" s="9" t="s">
        <v>9</v>
      </c>
      <c r="D911" s="10" t="s">
        <v>10</v>
      </c>
      <c r="E911" s="11" t="s">
        <v>11</v>
      </c>
      <c r="G911" s="155"/>
    </row>
    <row r="912" spans="1:7" ht="15" customHeight="1" x14ac:dyDescent="0.2">
      <c r="A912" s="37">
        <v>2</v>
      </c>
      <c r="B912" s="71">
        <v>30102000000</v>
      </c>
      <c r="C912" s="129">
        <v>6409</v>
      </c>
      <c r="D912" s="76" t="s">
        <v>111</v>
      </c>
      <c r="E912" s="127">
        <v>-990000</v>
      </c>
      <c r="G912" s="155"/>
    </row>
    <row r="913" spans="1:7" ht="15" customHeight="1" x14ac:dyDescent="0.2">
      <c r="A913" s="128"/>
      <c r="B913" s="130"/>
      <c r="C913" s="18" t="s">
        <v>13</v>
      </c>
      <c r="D913" s="19"/>
      <c r="E913" s="20">
        <f>E912</f>
        <v>-990000</v>
      </c>
      <c r="G913" s="155"/>
    </row>
    <row r="914" spans="1:7" ht="15" customHeight="1" x14ac:dyDescent="0.2">
      <c r="A914" s="91"/>
      <c r="B914" s="131"/>
      <c r="C914" s="74"/>
      <c r="D914" s="5"/>
      <c r="E914" s="75"/>
      <c r="G914" s="155"/>
    </row>
    <row r="915" spans="1:7" ht="15" customHeight="1" x14ac:dyDescent="0.25">
      <c r="A915" s="4" t="s">
        <v>14</v>
      </c>
      <c r="B915" s="5"/>
      <c r="C915" s="5"/>
      <c r="D915" s="5"/>
      <c r="E915" s="21"/>
      <c r="G915" s="155"/>
    </row>
    <row r="916" spans="1:7" ht="15" customHeight="1" x14ac:dyDescent="0.2">
      <c r="A916" s="61" t="s">
        <v>87</v>
      </c>
      <c r="B916" s="35"/>
      <c r="C916" s="35"/>
      <c r="D916" s="35"/>
      <c r="E916" s="36" t="s">
        <v>88</v>
      </c>
      <c r="G916" s="155"/>
    </row>
    <row r="917" spans="1:7" ht="15" customHeight="1" x14ac:dyDescent="0.2">
      <c r="A917" s="6"/>
      <c r="B917" s="21"/>
      <c r="C917" s="5"/>
      <c r="D917" s="5"/>
      <c r="E917" s="8"/>
      <c r="G917" s="155"/>
    </row>
    <row r="918" spans="1:7" ht="15" customHeight="1" x14ac:dyDescent="0.2">
      <c r="A918" s="9" t="s">
        <v>7</v>
      </c>
      <c r="B918" s="9" t="s">
        <v>8</v>
      </c>
      <c r="C918" s="9" t="s">
        <v>9</v>
      </c>
      <c r="D918" s="10" t="s">
        <v>10</v>
      </c>
      <c r="E918" s="11" t="s">
        <v>11</v>
      </c>
      <c r="G918" s="155"/>
    </row>
    <row r="919" spans="1:7" ht="15" customHeight="1" x14ac:dyDescent="0.2">
      <c r="A919" s="37">
        <v>2</v>
      </c>
      <c r="B919" s="71">
        <v>30101000000</v>
      </c>
      <c r="C919" s="14">
        <v>3419</v>
      </c>
      <c r="D919" s="76" t="s">
        <v>115</v>
      </c>
      <c r="E919" s="72">
        <v>475000</v>
      </c>
      <c r="G919" s="155"/>
    </row>
    <row r="920" spans="1:7" ht="15" customHeight="1" x14ac:dyDescent="0.2">
      <c r="A920" s="37">
        <v>2</v>
      </c>
      <c r="B920" s="71">
        <v>30102000000</v>
      </c>
      <c r="C920" s="14">
        <v>3419</v>
      </c>
      <c r="D920" s="76" t="s">
        <v>116</v>
      </c>
      <c r="E920" s="72">
        <v>195000</v>
      </c>
      <c r="G920" s="155"/>
    </row>
    <row r="921" spans="1:7" ht="15" customHeight="1" x14ac:dyDescent="0.2">
      <c r="A921" s="37">
        <v>2</v>
      </c>
      <c r="B921" s="71">
        <v>30102000000</v>
      </c>
      <c r="C921" s="14">
        <v>3429</v>
      </c>
      <c r="D921" s="76" t="s">
        <v>126</v>
      </c>
      <c r="E921" s="72">
        <v>25000</v>
      </c>
      <c r="G921" s="155"/>
    </row>
    <row r="922" spans="1:7" ht="15" customHeight="1" x14ac:dyDescent="0.2">
      <c r="A922" s="37">
        <v>2</v>
      </c>
      <c r="B922" s="71">
        <v>30102000000</v>
      </c>
      <c r="C922" s="14">
        <v>3429</v>
      </c>
      <c r="D922" s="76" t="s">
        <v>75</v>
      </c>
      <c r="E922" s="72">
        <v>25000</v>
      </c>
      <c r="G922" s="155"/>
    </row>
    <row r="923" spans="1:7" ht="15" customHeight="1" x14ac:dyDescent="0.2">
      <c r="A923" s="37">
        <v>2</v>
      </c>
      <c r="B923" s="71">
        <v>30101000000</v>
      </c>
      <c r="C923" s="14">
        <v>3429</v>
      </c>
      <c r="D923" s="76" t="s">
        <v>115</v>
      </c>
      <c r="E923" s="72">
        <v>170000</v>
      </c>
      <c r="G923" s="155"/>
    </row>
    <row r="924" spans="1:7" ht="15" customHeight="1" x14ac:dyDescent="0.2">
      <c r="A924" s="37">
        <v>2</v>
      </c>
      <c r="B924" s="71">
        <v>30100008375</v>
      </c>
      <c r="C924" s="14">
        <v>3429</v>
      </c>
      <c r="D924" s="133" t="s">
        <v>125</v>
      </c>
      <c r="E924" s="72">
        <v>25000</v>
      </c>
      <c r="G924" s="155"/>
    </row>
    <row r="925" spans="1:7" ht="15" customHeight="1" x14ac:dyDescent="0.2">
      <c r="A925" s="37">
        <v>2</v>
      </c>
      <c r="B925" s="71">
        <v>30100008567</v>
      </c>
      <c r="C925" s="14">
        <v>3429</v>
      </c>
      <c r="D925" s="28" t="s">
        <v>303</v>
      </c>
      <c r="E925" s="72">
        <v>25000</v>
      </c>
      <c r="G925" s="155"/>
    </row>
    <row r="926" spans="1:7" ht="15" customHeight="1" x14ac:dyDescent="0.2">
      <c r="A926" s="37">
        <v>2</v>
      </c>
      <c r="B926" s="71">
        <v>30102000000</v>
      </c>
      <c r="C926" s="14">
        <v>3429</v>
      </c>
      <c r="D926" s="76" t="s">
        <v>116</v>
      </c>
      <c r="E926" s="72">
        <v>50000</v>
      </c>
      <c r="G926" s="155"/>
    </row>
    <row r="927" spans="1:7" ht="15" customHeight="1" x14ac:dyDescent="0.2">
      <c r="A927" s="55"/>
      <c r="B927" s="55"/>
      <c r="C927" s="18" t="s">
        <v>13</v>
      </c>
      <c r="D927" s="19"/>
      <c r="E927" s="20">
        <f>SUM(E919:E926)</f>
        <v>990000</v>
      </c>
      <c r="G927" s="155"/>
    </row>
    <row r="928" spans="1:7" ht="15" customHeight="1" x14ac:dyDescent="0.2">
      <c r="G928" s="155"/>
    </row>
    <row r="929" spans="1:7" ht="15" customHeight="1" x14ac:dyDescent="0.2">
      <c r="G929" s="155"/>
    </row>
    <row r="930" spans="1:7" ht="15" customHeight="1" x14ac:dyDescent="0.2">
      <c r="G930" s="155"/>
    </row>
    <row r="931" spans="1:7" ht="15" customHeight="1" x14ac:dyDescent="0.2">
      <c r="G931" s="155"/>
    </row>
    <row r="932" spans="1:7" ht="15" customHeight="1" x14ac:dyDescent="0.2">
      <c r="G932" s="155"/>
    </row>
    <row r="933" spans="1:7" ht="15" customHeight="1" x14ac:dyDescent="0.2">
      <c r="G933" s="155"/>
    </row>
    <row r="934" spans="1:7" ht="15" customHeight="1" x14ac:dyDescent="0.2">
      <c r="G934" s="155"/>
    </row>
    <row r="935" spans="1:7" ht="15" customHeight="1" x14ac:dyDescent="0.2">
      <c r="G935" s="155"/>
    </row>
    <row r="936" spans="1:7" ht="15" customHeight="1" x14ac:dyDescent="0.2">
      <c r="G936" s="155"/>
    </row>
    <row r="937" spans="1:7" ht="15" customHeight="1" x14ac:dyDescent="0.25">
      <c r="A937" s="1" t="s">
        <v>407</v>
      </c>
      <c r="G937" s="155"/>
    </row>
    <row r="938" spans="1:7" ht="15" customHeight="1" x14ac:dyDescent="0.2">
      <c r="A938" s="255" t="s">
        <v>105</v>
      </c>
      <c r="B938" s="255"/>
      <c r="C938" s="255"/>
      <c r="D938" s="255"/>
      <c r="E938" s="255"/>
      <c r="G938" s="155"/>
    </row>
    <row r="939" spans="1:7" ht="15" customHeight="1" x14ac:dyDescent="0.2">
      <c r="A939" s="255"/>
      <c r="B939" s="255"/>
      <c r="C939" s="255"/>
      <c r="D939" s="255"/>
      <c r="E939" s="255"/>
      <c r="G939" s="155"/>
    </row>
    <row r="940" spans="1:7" ht="15" customHeight="1" x14ac:dyDescent="0.2">
      <c r="A940" s="254" t="s">
        <v>408</v>
      </c>
      <c r="B940" s="254"/>
      <c r="C940" s="254"/>
      <c r="D940" s="254"/>
      <c r="E940" s="254"/>
      <c r="G940" s="155"/>
    </row>
    <row r="941" spans="1:7" ht="15" customHeight="1" x14ac:dyDescent="0.2">
      <c r="A941" s="254"/>
      <c r="B941" s="254"/>
      <c r="C941" s="254"/>
      <c r="D941" s="254"/>
      <c r="E941" s="254"/>
      <c r="G941" s="155"/>
    </row>
    <row r="942" spans="1:7" ht="15" customHeight="1" x14ac:dyDescent="0.2">
      <c r="A942" s="254"/>
      <c r="B942" s="254"/>
      <c r="C942" s="254"/>
      <c r="D942" s="254"/>
      <c r="E942" s="254"/>
      <c r="G942" s="155"/>
    </row>
    <row r="943" spans="1:7" ht="15" customHeight="1" x14ac:dyDescent="0.2">
      <c r="A943" s="254"/>
      <c r="B943" s="254"/>
      <c r="C943" s="254"/>
      <c r="D943" s="254"/>
      <c r="E943" s="254"/>
      <c r="G943" s="155"/>
    </row>
    <row r="944" spans="1:7" ht="15" customHeight="1" x14ac:dyDescent="0.2">
      <c r="A944" s="254"/>
      <c r="B944" s="254"/>
      <c r="C944" s="254"/>
      <c r="D944" s="254"/>
      <c r="E944" s="254"/>
      <c r="G944" s="155"/>
    </row>
    <row r="945" spans="1:7" ht="15" customHeight="1" x14ac:dyDescent="0.2">
      <c r="A945" s="254"/>
      <c r="B945" s="254"/>
      <c r="C945" s="254"/>
      <c r="D945" s="254"/>
      <c r="E945" s="254"/>
      <c r="G945" s="155"/>
    </row>
    <row r="946" spans="1:7" ht="15" customHeight="1" x14ac:dyDescent="0.2">
      <c r="A946" s="2"/>
      <c r="B946" s="2"/>
      <c r="C946" s="2"/>
      <c r="D946" s="2"/>
      <c r="E946" s="2"/>
      <c r="G946" s="155"/>
    </row>
    <row r="947" spans="1:7" ht="15" customHeight="1" x14ac:dyDescent="0.25">
      <c r="A947" s="4" t="s">
        <v>14</v>
      </c>
      <c r="B947" s="5"/>
      <c r="C947" s="5"/>
      <c r="D947" s="5"/>
      <c r="E947" s="5"/>
      <c r="G947" s="155"/>
    </row>
    <row r="948" spans="1:7" ht="15" customHeight="1" x14ac:dyDescent="0.2">
      <c r="A948" s="6" t="s">
        <v>5</v>
      </c>
      <c r="B948" s="5"/>
      <c r="C948" s="5"/>
      <c r="D948" s="5"/>
      <c r="E948" s="7" t="s">
        <v>6</v>
      </c>
      <c r="G948" s="155"/>
    </row>
    <row r="949" spans="1:7" ht="15" customHeight="1" x14ac:dyDescent="0.25">
      <c r="A949" s="4"/>
      <c r="B949" s="21"/>
      <c r="C949" s="5"/>
      <c r="D949" s="5"/>
      <c r="E949" s="8"/>
      <c r="G949" s="155"/>
    </row>
    <row r="950" spans="1:7" ht="15" customHeight="1" x14ac:dyDescent="0.2">
      <c r="A950" s="9" t="s">
        <v>7</v>
      </c>
      <c r="B950" s="9" t="s">
        <v>8</v>
      </c>
      <c r="C950" s="9" t="s">
        <v>9</v>
      </c>
      <c r="D950" s="10" t="s">
        <v>10</v>
      </c>
      <c r="E950" s="11" t="s">
        <v>11</v>
      </c>
      <c r="G950" s="155"/>
    </row>
    <row r="951" spans="1:7" ht="15" customHeight="1" x14ac:dyDescent="0.2">
      <c r="A951" s="37">
        <v>2</v>
      </c>
      <c r="B951" s="71">
        <v>30102000000</v>
      </c>
      <c r="C951" s="129">
        <v>6409</v>
      </c>
      <c r="D951" s="76" t="s">
        <v>111</v>
      </c>
      <c r="E951" s="127">
        <v>-784000</v>
      </c>
      <c r="G951" s="155"/>
    </row>
    <row r="952" spans="1:7" ht="15" customHeight="1" x14ac:dyDescent="0.2">
      <c r="A952" s="128"/>
      <c r="B952" s="130"/>
      <c r="C952" s="18" t="s">
        <v>13</v>
      </c>
      <c r="D952" s="19"/>
      <c r="E952" s="20">
        <f>E951</f>
        <v>-784000</v>
      </c>
      <c r="G952" s="155"/>
    </row>
    <row r="953" spans="1:7" ht="15" customHeight="1" x14ac:dyDescent="0.2">
      <c r="A953" s="91"/>
      <c r="B953" s="131"/>
      <c r="C953" s="74"/>
      <c r="D953" s="5"/>
      <c r="E953" s="75"/>
      <c r="G953" s="155"/>
    </row>
    <row r="954" spans="1:7" ht="15" customHeight="1" x14ac:dyDescent="0.25">
      <c r="A954" s="4" t="s">
        <v>14</v>
      </c>
      <c r="B954" s="5"/>
      <c r="C954" s="5"/>
      <c r="D954" s="5"/>
      <c r="E954" s="21"/>
      <c r="G954" s="155"/>
    </row>
    <row r="955" spans="1:7" ht="15" customHeight="1" x14ac:dyDescent="0.2">
      <c r="A955" s="6" t="s">
        <v>48</v>
      </c>
      <c r="B955" s="5"/>
      <c r="C955" s="5"/>
      <c r="D955" s="5"/>
      <c r="E955" s="7" t="s">
        <v>49</v>
      </c>
      <c r="G955" s="155"/>
    </row>
    <row r="956" spans="1:7" ht="15" customHeight="1" x14ac:dyDescent="0.2">
      <c r="A956" s="6"/>
      <c r="B956" s="21"/>
      <c r="C956" s="5"/>
      <c r="D956" s="5"/>
      <c r="E956" s="8"/>
      <c r="G956" s="155"/>
    </row>
    <row r="957" spans="1:7" ht="15" customHeight="1" x14ac:dyDescent="0.2">
      <c r="A957" s="9" t="s">
        <v>7</v>
      </c>
      <c r="B957" s="9" t="s">
        <v>8</v>
      </c>
      <c r="C957" s="9" t="s">
        <v>9</v>
      </c>
      <c r="D957" s="10" t="s">
        <v>10</v>
      </c>
      <c r="E957" s="11" t="s">
        <v>11</v>
      </c>
      <c r="G957" s="155"/>
    </row>
    <row r="958" spans="1:7" ht="15" customHeight="1" x14ac:dyDescent="0.2">
      <c r="A958" s="37">
        <v>2</v>
      </c>
      <c r="B958" s="71">
        <v>30101000000</v>
      </c>
      <c r="C958" s="14">
        <v>3311</v>
      </c>
      <c r="D958" s="76" t="s">
        <v>115</v>
      </c>
      <c r="E958" s="72">
        <v>25000</v>
      </c>
      <c r="G958" s="155"/>
    </row>
    <row r="959" spans="1:7" ht="15" customHeight="1" x14ac:dyDescent="0.2">
      <c r="A959" s="37">
        <v>2</v>
      </c>
      <c r="B959" s="71">
        <v>30101000000</v>
      </c>
      <c r="C959" s="14">
        <v>3312</v>
      </c>
      <c r="D959" s="76" t="s">
        <v>115</v>
      </c>
      <c r="E959" s="72">
        <v>75000</v>
      </c>
      <c r="G959" s="155"/>
    </row>
    <row r="960" spans="1:7" ht="15" customHeight="1" x14ac:dyDescent="0.2">
      <c r="A960" s="37">
        <v>2</v>
      </c>
      <c r="B960" s="71">
        <v>30102000000</v>
      </c>
      <c r="C960" s="14">
        <v>3312</v>
      </c>
      <c r="D960" s="76" t="s">
        <v>116</v>
      </c>
      <c r="E960" s="72">
        <v>25000</v>
      </c>
      <c r="G960" s="155"/>
    </row>
    <row r="961" spans="1:7" ht="15" customHeight="1" x14ac:dyDescent="0.2">
      <c r="A961" s="37">
        <v>2</v>
      </c>
      <c r="B961" s="71">
        <v>30101000000</v>
      </c>
      <c r="C961" s="14">
        <v>3315</v>
      </c>
      <c r="D961" s="76" t="s">
        <v>115</v>
      </c>
      <c r="E961" s="72">
        <v>25000</v>
      </c>
      <c r="G961" s="155"/>
    </row>
    <row r="962" spans="1:7" ht="15" customHeight="1" x14ac:dyDescent="0.2">
      <c r="A962" s="37">
        <v>2</v>
      </c>
      <c r="B962" s="71">
        <v>30102000000</v>
      </c>
      <c r="C962" s="14">
        <v>3319</v>
      </c>
      <c r="D962" s="76" t="s">
        <v>126</v>
      </c>
      <c r="E962" s="72">
        <v>50000</v>
      </c>
      <c r="G962" s="155"/>
    </row>
    <row r="963" spans="1:7" ht="15" customHeight="1" x14ac:dyDescent="0.2">
      <c r="A963" s="37">
        <v>2</v>
      </c>
      <c r="B963" s="71">
        <v>30102000000</v>
      </c>
      <c r="C963" s="57">
        <v>3319</v>
      </c>
      <c r="D963" s="76" t="s">
        <v>75</v>
      </c>
      <c r="E963" s="72">
        <v>25000</v>
      </c>
      <c r="G963" s="155"/>
    </row>
    <row r="964" spans="1:7" ht="15" customHeight="1" x14ac:dyDescent="0.2">
      <c r="A964" s="37">
        <v>2</v>
      </c>
      <c r="B964" s="71">
        <v>30101000000</v>
      </c>
      <c r="C964" s="57">
        <v>3319</v>
      </c>
      <c r="D964" s="76" t="s">
        <v>115</v>
      </c>
      <c r="E964" s="72">
        <v>359000</v>
      </c>
      <c r="G964" s="155"/>
    </row>
    <row r="965" spans="1:7" ht="15" customHeight="1" x14ac:dyDescent="0.2">
      <c r="A965" s="37">
        <v>2</v>
      </c>
      <c r="B965" s="71">
        <v>30100008161</v>
      </c>
      <c r="C965" s="57">
        <v>3319</v>
      </c>
      <c r="D965" s="133" t="s">
        <v>125</v>
      </c>
      <c r="E965" s="72">
        <v>25000</v>
      </c>
      <c r="G965" s="155"/>
    </row>
    <row r="966" spans="1:7" ht="15" customHeight="1" x14ac:dyDescent="0.2">
      <c r="A966" s="37">
        <v>2</v>
      </c>
      <c r="B966" s="71">
        <v>30100008322</v>
      </c>
      <c r="C966" s="57">
        <v>3319</v>
      </c>
      <c r="D966" s="133" t="s">
        <v>125</v>
      </c>
      <c r="E966" s="72">
        <v>25000</v>
      </c>
      <c r="G966" s="155"/>
    </row>
    <row r="967" spans="1:7" ht="15" customHeight="1" x14ac:dyDescent="0.2">
      <c r="A967" s="37">
        <v>2</v>
      </c>
      <c r="B967" s="71">
        <v>30103000000</v>
      </c>
      <c r="C967" s="57">
        <v>3319</v>
      </c>
      <c r="D967" s="28" t="s">
        <v>404</v>
      </c>
      <c r="E967" s="72">
        <v>50000</v>
      </c>
      <c r="G967" s="155"/>
    </row>
    <row r="968" spans="1:7" ht="15" customHeight="1" x14ac:dyDescent="0.2">
      <c r="A968" s="37">
        <v>2</v>
      </c>
      <c r="B968" s="71">
        <v>30102000000</v>
      </c>
      <c r="C968" s="57">
        <v>3319</v>
      </c>
      <c r="D968" s="76" t="s">
        <v>116</v>
      </c>
      <c r="E968" s="72">
        <v>100000</v>
      </c>
      <c r="G968" s="155"/>
    </row>
    <row r="969" spans="1:7" ht="15" customHeight="1" x14ac:dyDescent="0.2">
      <c r="A969" s="55"/>
      <c r="B969" s="55"/>
      <c r="C969" s="18" t="s">
        <v>13</v>
      </c>
      <c r="D969" s="19"/>
      <c r="E969" s="20">
        <f>SUM(E958:E968)</f>
        <v>784000</v>
      </c>
      <c r="G969" s="155"/>
    </row>
    <row r="970" spans="1:7" ht="15" customHeight="1" x14ac:dyDescent="0.2">
      <c r="G970" s="155"/>
    </row>
    <row r="971" spans="1:7" ht="15" customHeight="1" x14ac:dyDescent="0.2">
      <c r="G971" s="155"/>
    </row>
    <row r="972" spans="1:7" ht="15" customHeight="1" x14ac:dyDescent="0.25">
      <c r="A972" s="1" t="s">
        <v>409</v>
      </c>
      <c r="G972" s="155"/>
    </row>
    <row r="973" spans="1:7" ht="15" customHeight="1" x14ac:dyDescent="0.2">
      <c r="A973" s="255" t="s">
        <v>128</v>
      </c>
      <c r="B973" s="255"/>
      <c r="C973" s="255"/>
      <c r="D973" s="255"/>
      <c r="E973" s="255"/>
      <c r="G973" s="155"/>
    </row>
    <row r="974" spans="1:7" ht="15" customHeight="1" x14ac:dyDescent="0.2">
      <c r="A974" s="255"/>
      <c r="B974" s="255"/>
      <c r="C974" s="255"/>
      <c r="D974" s="255"/>
      <c r="E974" s="255"/>
      <c r="G974" s="155"/>
    </row>
    <row r="975" spans="1:7" ht="15" customHeight="1" x14ac:dyDescent="0.2">
      <c r="A975" s="254" t="s">
        <v>410</v>
      </c>
      <c r="B975" s="254"/>
      <c r="C975" s="254"/>
      <c r="D975" s="254"/>
      <c r="E975" s="254"/>
      <c r="G975" s="155"/>
    </row>
    <row r="976" spans="1:7" ht="15" customHeight="1" x14ac:dyDescent="0.2">
      <c r="A976" s="254"/>
      <c r="B976" s="254"/>
      <c r="C976" s="254"/>
      <c r="D976" s="254"/>
      <c r="E976" s="254"/>
      <c r="G976" s="155"/>
    </row>
    <row r="977" spans="1:7" ht="15" customHeight="1" x14ac:dyDescent="0.2">
      <c r="A977" s="254"/>
      <c r="B977" s="254"/>
      <c r="C977" s="254"/>
      <c r="D977" s="254"/>
      <c r="E977" s="254"/>
      <c r="G977" s="155"/>
    </row>
    <row r="978" spans="1:7" ht="15" customHeight="1" x14ac:dyDescent="0.2">
      <c r="A978" s="254"/>
      <c r="B978" s="254"/>
      <c r="C978" s="254"/>
      <c r="D978" s="254"/>
      <c r="E978" s="254"/>
      <c r="G978" s="155"/>
    </row>
    <row r="979" spans="1:7" ht="15" customHeight="1" x14ac:dyDescent="0.2">
      <c r="A979" s="254"/>
      <c r="B979" s="254"/>
      <c r="C979" s="254"/>
      <c r="D979" s="254"/>
      <c r="E979" s="254"/>
      <c r="G979" s="155"/>
    </row>
    <row r="980" spans="1:7" ht="15" customHeight="1" x14ac:dyDescent="0.2">
      <c r="A980" s="254"/>
      <c r="B980" s="254"/>
      <c r="C980" s="254"/>
      <c r="D980" s="254"/>
      <c r="E980" s="254"/>
      <c r="G980" s="155"/>
    </row>
    <row r="981" spans="1:7" ht="15" customHeight="1" x14ac:dyDescent="0.2">
      <c r="A981" s="2"/>
      <c r="B981" s="2"/>
      <c r="C981" s="2"/>
      <c r="D981" s="2"/>
      <c r="E981" s="2"/>
      <c r="G981" s="155"/>
    </row>
    <row r="982" spans="1:7" ht="15" customHeight="1" x14ac:dyDescent="0.25">
      <c r="A982" s="4" t="s">
        <v>14</v>
      </c>
      <c r="B982" s="5"/>
      <c r="C982" s="5"/>
      <c r="D982" s="5"/>
      <c r="E982" s="5"/>
      <c r="G982" s="155"/>
    </row>
    <row r="983" spans="1:7" ht="15" customHeight="1" x14ac:dyDescent="0.2">
      <c r="A983" s="6" t="s">
        <v>5</v>
      </c>
      <c r="B983" s="5"/>
      <c r="C983" s="5"/>
      <c r="D983" s="5"/>
      <c r="E983" s="7" t="s">
        <v>6</v>
      </c>
      <c r="G983" s="155"/>
    </row>
    <row r="984" spans="1:7" ht="15" customHeight="1" x14ac:dyDescent="0.25">
      <c r="A984" s="4"/>
      <c r="B984" s="21"/>
      <c r="C984" s="5"/>
      <c r="D984" s="5"/>
      <c r="E984" s="8"/>
      <c r="G984" s="155"/>
    </row>
    <row r="985" spans="1:7" ht="15" customHeight="1" x14ac:dyDescent="0.2">
      <c r="A985" s="9" t="s">
        <v>7</v>
      </c>
      <c r="B985" s="9" t="s">
        <v>8</v>
      </c>
      <c r="C985" s="9" t="s">
        <v>9</v>
      </c>
      <c r="D985" s="10" t="s">
        <v>10</v>
      </c>
      <c r="E985" s="11" t="s">
        <v>11</v>
      </c>
      <c r="G985" s="155"/>
    </row>
    <row r="986" spans="1:7" ht="15" customHeight="1" x14ac:dyDescent="0.2">
      <c r="A986" s="37">
        <v>2</v>
      </c>
      <c r="B986" s="71">
        <v>30102000000</v>
      </c>
      <c r="C986" s="129">
        <v>6409</v>
      </c>
      <c r="D986" s="76" t="s">
        <v>111</v>
      </c>
      <c r="E986" s="127">
        <v>-420000</v>
      </c>
      <c r="G986" s="155"/>
    </row>
    <row r="987" spans="1:7" ht="15" customHeight="1" x14ac:dyDescent="0.2">
      <c r="A987" s="128"/>
      <c r="B987" s="130"/>
      <c r="C987" s="18" t="s">
        <v>13</v>
      </c>
      <c r="D987" s="19"/>
      <c r="E987" s="20">
        <f>E986</f>
        <v>-420000</v>
      </c>
      <c r="G987" s="155"/>
    </row>
    <row r="988" spans="1:7" ht="15" customHeight="1" x14ac:dyDescent="0.2">
      <c r="A988" s="91"/>
      <c r="B988" s="131"/>
      <c r="C988" s="74"/>
      <c r="D988" s="5"/>
      <c r="E988" s="75"/>
      <c r="G988" s="155"/>
    </row>
    <row r="989" spans="1:7" ht="15" customHeight="1" x14ac:dyDescent="0.2">
      <c r="A989" s="91"/>
      <c r="B989" s="131"/>
      <c r="C989" s="74"/>
      <c r="D989" s="5"/>
      <c r="E989" s="75"/>
      <c r="G989" s="155"/>
    </row>
    <row r="990" spans="1:7" ht="15" customHeight="1" x14ac:dyDescent="0.25">
      <c r="A990" s="4" t="s">
        <v>14</v>
      </c>
      <c r="B990" s="5"/>
      <c r="C990" s="5"/>
      <c r="D990" s="5"/>
      <c r="E990" s="21"/>
      <c r="G990" s="155"/>
    </row>
    <row r="991" spans="1:7" ht="15" customHeight="1" x14ac:dyDescent="0.2">
      <c r="A991" s="6" t="s">
        <v>130</v>
      </c>
      <c r="B991" s="5"/>
      <c r="C991" s="5"/>
      <c r="D991" s="5"/>
      <c r="E991" s="7" t="s">
        <v>131</v>
      </c>
      <c r="G991" s="155"/>
    </row>
    <row r="992" spans="1:7" ht="15" customHeight="1" x14ac:dyDescent="0.2">
      <c r="A992" s="6"/>
      <c r="B992" s="21"/>
      <c r="C992" s="5"/>
      <c r="D992" s="5"/>
      <c r="E992" s="8"/>
      <c r="G992" s="155"/>
    </row>
    <row r="993" spans="1:7" ht="15" customHeight="1" x14ac:dyDescent="0.2">
      <c r="A993" s="9" t="s">
        <v>7</v>
      </c>
      <c r="B993" s="9" t="s">
        <v>8</v>
      </c>
      <c r="C993" s="9" t="s">
        <v>9</v>
      </c>
      <c r="D993" s="10" t="s">
        <v>10</v>
      </c>
      <c r="E993" s="11" t="s">
        <v>11</v>
      </c>
      <c r="G993" s="155"/>
    </row>
    <row r="994" spans="1:7" ht="15" customHeight="1" x14ac:dyDescent="0.2">
      <c r="A994" s="37">
        <v>2</v>
      </c>
      <c r="B994" s="71">
        <v>30101000000</v>
      </c>
      <c r="C994" s="14">
        <v>5512</v>
      </c>
      <c r="D994" s="76" t="s">
        <v>115</v>
      </c>
      <c r="E994" s="72">
        <v>370000</v>
      </c>
      <c r="G994" s="155"/>
    </row>
    <row r="995" spans="1:7" ht="15" customHeight="1" x14ac:dyDescent="0.2">
      <c r="A995" s="37">
        <v>2</v>
      </c>
      <c r="B995" s="71">
        <v>30101000000</v>
      </c>
      <c r="C995" s="14">
        <v>2143</v>
      </c>
      <c r="D995" s="76" t="s">
        <v>115</v>
      </c>
      <c r="E995" s="72">
        <v>25000</v>
      </c>
      <c r="G995" s="155"/>
    </row>
    <row r="996" spans="1:7" ht="15" customHeight="1" x14ac:dyDescent="0.2">
      <c r="A996" s="37">
        <v>2</v>
      </c>
      <c r="B996" s="71">
        <v>30103000000</v>
      </c>
      <c r="C996" s="14">
        <v>2143</v>
      </c>
      <c r="D996" s="28" t="s">
        <v>404</v>
      </c>
      <c r="E996" s="72">
        <v>25000</v>
      </c>
      <c r="G996" s="155"/>
    </row>
    <row r="997" spans="1:7" ht="15" customHeight="1" x14ac:dyDescent="0.2">
      <c r="A997" s="55"/>
      <c r="B997" s="55"/>
      <c r="C997" s="18" t="s">
        <v>13</v>
      </c>
      <c r="D997" s="19"/>
      <c r="E997" s="20">
        <f>SUM(E994:E996)</f>
        <v>420000</v>
      </c>
      <c r="G997" s="155"/>
    </row>
    <row r="998" spans="1:7" ht="15" customHeight="1" x14ac:dyDescent="0.2">
      <c r="G998" s="155"/>
    </row>
    <row r="999" spans="1:7" ht="15" customHeight="1" x14ac:dyDescent="0.2">
      <c r="G999" s="155"/>
    </row>
    <row r="1000" spans="1:7" ht="15" customHeight="1" x14ac:dyDescent="0.25">
      <c r="A1000" s="1" t="s">
        <v>411</v>
      </c>
      <c r="G1000" s="155"/>
    </row>
    <row r="1001" spans="1:7" ht="15" customHeight="1" x14ac:dyDescent="0.2">
      <c r="A1001" s="255" t="s">
        <v>133</v>
      </c>
      <c r="B1001" s="255"/>
      <c r="C1001" s="255"/>
      <c r="D1001" s="255"/>
      <c r="E1001" s="255"/>
      <c r="G1001" s="155"/>
    </row>
    <row r="1002" spans="1:7" ht="15" customHeight="1" x14ac:dyDescent="0.2">
      <c r="A1002" s="255"/>
      <c r="B1002" s="255"/>
      <c r="C1002" s="255"/>
      <c r="D1002" s="255"/>
      <c r="E1002" s="255"/>
      <c r="G1002" s="155"/>
    </row>
    <row r="1003" spans="1:7" ht="15" customHeight="1" x14ac:dyDescent="0.2">
      <c r="A1003" s="254" t="s">
        <v>412</v>
      </c>
      <c r="B1003" s="254"/>
      <c r="C1003" s="254"/>
      <c r="D1003" s="254"/>
      <c r="E1003" s="254"/>
      <c r="G1003" s="155"/>
    </row>
    <row r="1004" spans="1:7" ht="15" customHeight="1" x14ac:dyDescent="0.2">
      <c r="A1004" s="254"/>
      <c r="B1004" s="254"/>
      <c r="C1004" s="254"/>
      <c r="D1004" s="254"/>
      <c r="E1004" s="254"/>
      <c r="G1004" s="155"/>
    </row>
    <row r="1005" spans="1:7" ht="15" customHeight="1" x14ac:dyDescent="0.2">
      <c r="A1005" s="254"/>
      <c r="B1005" s="254"/>
      <c r="C1005" s="254"/>
      <c r="D1005" s="254"/>
      <c r="E1005" s="254"/>
      <c r="G1005" s="155"/>
    </row>
    <row r="1006" spans="1:7" ht="15" customHeight="1" x14ac:dyDescent="0.2">
      <c r="A1006" s="254"/>
      <c r="B1006" s="254"/>
      <c r="C1006" s="254"/>
      <c r="D1006" s="254"/>
      <c r="E1006" s="254"/>
      <c r="G1006" s="155"/>
    </row>
    <row r="1007" spans="1:7" ht="15" customHeight="1" x14ac:dyDescent="0.2">
      <c r="A1007" s="254"/>
      <c r="B1007" s="254"/>
      <c r="C1007" s="254"/>
      <c r="D1007" s="254"/>
      <c r="E1007" s="254"/>
      <c r="G1007" s="155"/>
    </row>
    <row r="1008" spans="1:7" ht="15" customHeight="1" x14ac:dyDescent="0.2">
      <c r="A1008" s="2"/>
      <c r="B1008" s="2"/>
      <c r="C1008" s="2"/>
      <c r="D1008" s="2"/>
      <c r="E1008" s="2"/>
      <c r="G1008" s="155"/>
    </row>
    <row r="1009" spans="1:7" ht="15" customHeight="1" x14ac:dyDescent="0.25">
      <c r="A1009" s="4" t="s">
        <v>14</v>
      </c>
      <c r="B1009" s="5"/>
      <c r="C1009" s="5"/>
      <c r="D1009" s="5"/>
      <c r="E1009" s="5"/>
      <c r="G1009" s="155"/>
    </row>
    <row r="1010" spans="1:7" ht="15" customHeight="1" x14ac:dyDescent="0.2">
      <c r="A1010" s="6" t="s">
        <v>5</v>
      </c>
      <c r="B1010" s="5"/>
      <c r="C1010" s="5"/>
      <c r="D1010" s="5"/>
      <c r="E1010" s="7" t="s">
        <v>6</v>
      </c>
      <c r="G1010" s="155"/>
    </row>
    <row r="1011" spans="1:7" ht="15" customHeight="1" x14ac:dyDescent="0.25">
      <c r="A1011" s="4"/>
      <c r="B1011" s="21"/>
      <c r="C1011" s="5"/>
      <c r="D1011" s="5"/>
      <c r="E1011" s="8"/>
      <c r="G1011" s="155"/>
    </row>
    <row r="1012" spans="1:7" ht="15" customHeight="1" x14ac:dyDescent="0.2">
      <c r="A1012" s="9" t="s">
        <v>7</v>
      </c>
      <c r="B1012" s="9" t="s">
        <v>8</v>
      </c>
      <c r="C1012" s="9" t="s">
        <v>9</v>
      </c>
      <c r="D1012" s="10" t="s">
        <v>10</v>
      </c>
      <c r="E1012" s="11" t="s">
        <v>11</v>
      </c>
      <c r="G1012" s="155"/>
    </row>
    <row r="1013" spans="1:7" ht="15" customHeight="1" x14ac:dyDescent="0.2">
      <c r="A1013" s="37">
        <v>2</v>
      </c>
      <c r="B1013" s="71">
        <v>30102000000</v>
      </c>
      <c r="C1013" s="129">
        <v>6409</v>
      </c>
      <c r="D1013" s="76" t="s">
        <v>111</v>
      </c>
      <c r="E1013" s="127">
        <v>-25000</v>
      </c>
      <c r="G1013" s="155"/>
    </row>
    <row r="1014" spans="1:7" ht="15" customHeight="1" x14ac:dyDescent="0.2">
      <c r="A1014" s="128"/>
      <c r="B1014" s="130"/>
      <c r="C1014" s="18" t="s">
        <v>13</v>
      </c>
      <c r="D1014" s="19"/>
      <c r="E1014" s="20">
        <f>E1013</f>
        <v>-25000</v>
      </c>
      <c r="G1014" s="155"/>
    </row>
    <row r="1015" spans="1:7" ht="15" customHeight="1" x14ac:dyDescent="0.2">
      <c r="A1015" s="91"/>
      <c r="B1015" s="131"/>
      <c r="C1015" s="74"/>
      <c r="D1015" s="5"/>
      <c r="E1015" s="75"/>
      <c r="G1015" s="155"/>
    </row>
    <row r="1016" spans="1:7" ht="15" customHeight="1" x14ac:dyDescent="0.25">
      <c r="A1016" s="4" t="s">
        <v>14</v>
      </c>
      <c r="B1016" s="5"/>
      <c r="C1016" s="5"/>
      <c r="D1016" s="5"/>
      <c r="E1016" s="21"/>
      <c r="G1016" s="155"/>
    </row>
    <row r="1017" spans="1:7" ht="15" customHeight="1" x14ac:dyDescent="0.2">
      <c r="A1017" s="6" t="s">
        <v>31</v>
      </c>
      <c r="B1017" s="21"/>
      <c r="C1017" s="21"/>
      <c r="D1017" s="21"/>
      <c r="E1017" s="21" t="s">
        <v>32</v>
      </c>
      <c r="G1017" s="155"/>
    </row>
    <row r="1018" spans="1:7" ht="15" customHeight="1" x14ac:dyDescent="0.2">
      <c r="A1018" s="6"/>
      <c r="B1018" s="21"/>
      <c r="C1018" s="5"/>
      <c r="D1018" s="5"/>
      <c r="E1018" s="8"/>
      <c r="G1018" s="155"/>
    </row>
    <row r="1019" spans="1:7" ht="15" customHeight="1" x14ac:dyDescent="0.2">
      <c r="A1019" s="9" t="s">
        <v>7</v>
      </c>
      <c r="B1019" s="9" t="s">
        <v>8</v>
      </c>
      <c r="C1019" s="9" t="s">
        <v>9</v>
      </c>
      <c r="D1019" s="10" t="s">
        <v>10</v>
      </c>
      <c r="E1019" s="11" t="s">
        <v>11</v>
      </c>
      <c r="G1019" s="155"/>
    </row>
    <row r="1020" spans="1:7" ht="15" customHeight="1" x14ac:dyDescent="0.2">
      <c r="A1020" s="37">
        <v>2</v>
      </c>
      <c r="B1020" s="71">
        <v>60005000000</v>
      </c>
      <c r="C1020" s="129">
        <v>3543</v>
      </c>
      <c r="D1020" s="76" t="s">
        <v>413</v>
      </c>
      <c r="E1020" s="72">
        <v>25000</v>
      </c>
      <c r="G1020" s="155"/>
    </row>
    <row r="1021" spans="1:7" ht="15" customHeight="1" x14ac:dyDescent="0.2">
      <c r="A1021" s="55"/>
      <c r="B1021" s="55"/>
      <c r="C1021" s="18" t="s">
        <v>13</v>
      </c>
      <c r="D1021" s="19"/>
      <c r="E1021" s="20">
        <f>SUM(E1020:E1020)</f>
        <v>25000</v>
      </c>
      <c r="G1021" s="155"/>
    </row>
    <row r="1022" spans="1:7" ht="15" customHeight="1" x14ac:dyDescent="0.2">
      <c r="G1022" s="155"/>
    </row>
    <row r="1023" spans="1:7" ht="15" customHeight="1" x14ac:dyDescent="0.2">
      <c r="G1023" s="155"/>
    </row>
    <row r="1024" spans="1:7" ht="15" customHeight="1" x14ac:dyDescent="0.25">
      <c r="A1024" s="1" t="s">
        <v>414</v>
      </c>
      <c r="G1024" s="155"/>
    </row>
    <row r="1025" spans="1:7" ht="15" customHeight="1" x14ac:dyDescent="0.2">
      <c r="A1025" s="260" t="s">
        <v>415</v>
      </c>
      <c r="B1025" s="260"/>
      <c r="C1025" s="260"/>
      <c r="D1025" s="260"/>
      <c r="E1025" s="260"/>
      <c r="G1025" s="155"/>
    </row>
    <row r="1026" spans="1:7" ht="15" customHeight="1" x14ac:dyDescent="0.2">
      <c r="A1026" s="260"/>
      <c r="B1026" s="260"/>
      <c r="C1026" s="260"/>
      <c r="D1026" s="260"/>
      <c r="E1026" s="260"/>
      <c r="G1026" s="155"/>
    </row>
    <row r="1027" spans="1:7" ht="15" customHeight="1" x14ac:dyDescent="0.2">
      <c r="A1027" s="261" t="s">
        <v>416</v>
      </c>
      <c r="B1027" s="261"/>
      <c r="C1027" s="261"/>
      <c r="D1027" s="261"/>
      <c r="E1027" s="261"/>
      <c r="G1027" s="155"/>
    </row>
    <row r="1028" spans="1:7" ht="15" customHeight="1" x14ac:dyDescent="0.2">
      <c r="A1028" s="261"/>
      <c r="B1028" s="261"/>
      <c r="C1028" s="261"/>
      <c r="D1028" s="261"/>
      <c r="E1028" s="261"/>
      <c r="G1028" s="155"/>
    </row>
    <row r="1029" spans="1:7" ht="15" customHeight="1" x14ac:dyDescent="0.2">
      <c r="A1029" s="261"/>
      <c r="B1029" s="261"/>
      <c r="C1029" s="261"/>
      <c r="D1029" s="261"/>
      <c r="E1029" s="261"/>
      <c r="G1029" s="155"/>
    </row>
    <row r="1030" spans="1:7" ht="15" customHeight="1" x14ac:dyDescent="0.2">
      <c r="A1030" s="261"/>
      <c r="B1030" s="261"/>
      <c r="C1030" s="261"/>
      <c r="D1030" s="261"/>
      <c r="E1030" s="261"/>
      <c r="G1030" s="155"/>
    </row>
    <row r="1031" spans="1:7" ht="15" customHeight="1" x14ac:dyDescent="0.2">
      <c r="A1031" s="261"/>
      <c r="B1031" s="261"/>
      <c r="C1031" s="261"/>
      <c r="D1031" s="261"/>
      <c r="E1031" s="261"/>
      <c r="G1031" s="155"/>
    </row>
    <row r="1032" spans="1:7" ht="15" customHeight="1" x14ac:dyDescent="0.2">
      <c r="A1032" s="195"/>
      <c r="B1032" s="195"/>
      <c r="C1032" s="195"/>
      <c r="D1032" s="195"/>
      <c r="E1032" s="195"/>
      <c r="G1032" s="155"/>
    </row>
    <row r="1033" spans="1:7" ht="15" customHeight="1" x14ac:dyDescent="0.25">
      <c r="A1033" s="4" t="s">
        <v>14</v>
      </c>
      <c r="B1033" s="5"/>
      <c r="C1033" s="5"/>
      <c r="D1033" s="5"/>
      <c r="E1033" s="5"/>
      <c r="G1033" s="155"/>
    </row>
    <row r="1034" spans="1:7" ht="15" customHeight="1" x14ac:dyDescent="0.2">
      <c r="A1034" s="6" t="s">
        <v>28</v>
      </c>
      <c r="B1034" s="21"/>
      <c r="C1034" s="21"/>
      <c r="D1034" s="21"/>
      <c r="E1034" s="21" t="s">
        <v>29</v>
      </c>
      <c r="G1034" s="155"/>
    </row>
    <row r="1035" spans="1:7" ht="15" customHeight="1" x14ac:dyDescent="0.2">
      <c r="A1035" s="135"/>
      <c r="B1035" s="141"/>
      <c r="C1035" s="5"/>
      <c r="D1035" s="5"/>
      <c r="E1035" s="8"/>
      <c r="G1035" s="155"/>
    </row>
    <row r="1036" spans="1:7" ht="15" customHeight="1" x14ac:dyDescent="0.2">
      <c r="A1036" s="87"/>
      <c r="B1036" s="9" t="s">
        <v>8</v>
      </c>
      <c r="C1036" s="9" t="s">
        <v>9</v>
      </c>
      <c r="D1036" s="88" t="s">
        <v>10</v>
      </c>
      <c r="E1036" s="24" t="s">
        <v>11</v>
      </c>
      <c r="G1036" s="155"/>
    </row>
    <row r="1037" spans="1:7" ht="15" customHeight="1" x14ac:dyDescent="0.2">
      <c r="A1037" s="89"/>
      <c r="B1037" s="27">
        <v>20000000000</v>
      </c>
      <c r="C1037" s="57">
        <v>4399</v>
      </c>
      <c r="D1037" s="28" t="s">
        <v>17</v>
      </c>
      <c r="E1037" s="29">
        <v>-15000</v>
      </c>
      <c r="G1037" s="155"/>
    </row>
    <row r="1038" spans="1:7" ht="15" customHeight="1" x14ac:dyDescent="0.2">
      <c r="A1038" s="89"/>
      <c r="B1038" s="42"/>
      <c r="C1038" s="18" t="s">
        <v>13</v>
      </c>
      <c r="D1038" s="19"/>
      <c r="E1038" s="20">
        <f>SUM(E1037:E1037)</f>
        <v>-15000</v>
      </c>
      <c r="G1038" s="155"/>
    </row>
    <row r="1039" spans="1:7" ht="15" customHeight="1" x14ac:dyDescent="0.2">
      <c r="A1039" s="196"/>
      <c r="B1039" s="196"/>
      <c r="C1039" s="196"/>
      <c r="D1039" s="196"/>
      <c r="E1039" s="196"/>
      <c r="G1039" s="155"/>
    </row>
    <row r="1040" spans="1:7" ht="15" customHeight="1" x14ac:dyDescent="0.2">
      <c r="A1040" s="196"/>
      <c r="B1040" s="196"/>
      <c r="C1040" s="196"/>
      <c r="D1040" s="196"/>
      <c r="E1040" s="196"/>
      <c r="G1040" s="155"/>
    </row>
    <row r="1041" spans="1:7" ht="15" customHeight="1" x14ac:dyDescent="0.25">
      <c r="A1041" s="197" t="s">
        <v>14</v>
      </c>
      <c r="B1041" s="198"/>
      <c r="C1041" s="198"/>
      <c r="D1041" s="198"/>
      <c r="E1041" s="198"/>
      <c r="G1041" s="155"/>
    </row>
    <row r="1042" spans="1:7" ht="15" customHeight="1" x14ac:dyDescent="0.2">
      <c r="A1042" s="199" t="s">
        <v>15</v>
      </c>
      <c r="B1042" s="196"/>
      <c r="C1042" s="196"/>
      <c r="D1042" s="196"/>
      <c r="E1042" s="196" t="s">
        <v>16</v>
      </c>
      <c r="G1042" s="155"/>
    </row>
    <row r="1043" spans="1:7" ht="15" customHeight="1" x14ac:dyDescent="0.25">
      <c r="A1043" s="197"/>
      <c r="B1043" s="200"/>
      <c r="C1043" s="198"/>
      <c r="D1043" s="198"/>
      <c r="E1043" s="201"/>
      <c r="G1043" s="155"/>
    </row>
    <row r="1044" spans="1:7" ht="15" customHeight="1" x14ac:dyDescent="0.2">
      <c r="A1044" s="202"/>
      <c r="B1044" s="203" t="s">
        <v>8</v>
      </c>
      <c r="C1044" s="203" t="s">
        <v>9</v>
      </c>
      <c r="D1044" s="204" t="s">
        <v>10</v>
      </c>
      <c r="E1044" s="205" t="s">
        <v>11</v>
      </c>
      <c r="G1044" s="155"/>
    </row>
    <row r="1045" spans="1:7" ht="15" customHeight="1" x14ac:dyDescent="0.2">
      <c r="A1045" s="206"/>
      <c r="B1045" s="207">
        <v>12000000000</v>
      </c>
      <c r="C1045" s="207">
        <v>6172</v>
      </c>
      <c r="D1045" s="208" t="s">
        <v>40</v>
      </c>
      <c r="E1045" s="209">
        <v>15000</v>
      </c>
      <c r="G1045" s="155"/>
    </row>
    <row r="1046" spans="1:7" ht="15" customHeight="1" x14ac:dyDescent="0.2">
      <c r="A1046" s="206"/>
      <c r="B1046" s="207"/>
      <c r="C1046" s="210" t="s">
        <v>13</v>
      </c>
      <c r="D1046" s="211"/>
      <c r="E1046" s="212">
        <f>SUM(E1045)</f>
        <v>15000</v>
      </c>
      <c r="G1046" s="155"/>
    </row>
    <row r="1047" spans="1:7" ht="15" customHeight="1" x14ac:dyDescent="0.2">
      <c r="G1047" s="155"/>
    </row>
    <row r="1048" spans="1:7" ht="15" customHeight="1" x14ac:dyDescent="0.2">
      <c r="G1048" s="155"/>
    </row>
    <row r="1049" spans="1:7" ht="15" customHeight="1" x14ac:dyDescent="0.25">
      <c r="A1049" s="1" t="s">
        <v>417</v>
      </c>
      <c r="G1049" s="155"/>
    </row>
    <row r="1050" spans="1:7" ht="15" customHeight="1" x14ac:dyDescent="0.2">
      <c r="A1050" s="257" t="s">
        <v>418</v>
      </c>
      <c r="B1050" s="257"/>
      <c r="C1050" s="257"/>
      <c r="D1050" s="257"/>
      <c r="E1050" s="257"/>
      <c r="G1050" s="155"/>
    </row>
    <row r="1051" spans="1:7" ht="15" customHeight="1" x14ac:dyDescent="0.2">
      <c r="A1051" s="257"/>
      <c r="B1051" s="257"/>
      <c r="C1051" s="257"/>
      <c r="D1051" s="257"/>
      <c r="E1051" s="257"/>
      <c r="G1051" s="155"/>
    </row>
    <row r="1052" spans="1:7" ht="15" customHeight="1" x14ac:dyDescent="0.2">
      <c r="A1052" s="254" t="s">
        <v>419</v>
      </c>
      <c r="B1052" s="254"/>
      <c r="C1052" s="254"/>
      <c r="D1052" s="254"/>
      <c r="E1052" s="254"/>
      <c r="G1052" s="155"/>
    </row>
    <row r="1053" spans="1:7" ht="15" customHeight="1" x14ac:dyDescent="0.2">
      <c r="A1053" s="254"/>
      <c r="B1053" s="254"/>
      <c r="C1053" s="254"/>
      <c r="D1053" s="254"/>
      <c r="E1053" s="254"/>
      <c r="G1053" s="155"/>
    </row>
    <row r="1054" spans="1:7" ht="15" customHeight="1" x14ac:dyDescent="0.2">
      <c r="A1054" s="254"/>
      <c r="B1054" s="254"/>
      <c r="C1054" s="254"/>
      <c r="D1054" s="254"/>
      <c r="E1054" s="254"/>
      <c r="G1054" s="155"/>
    </row>
    <row r="1055" spans="1:7" ht="15" customHeight="1" x14ac:dyDescent="0.2">
      <c r="A1055" s="254"/>
      <c r="B1055" s="254"/>
      <c r="C1055" s="254"/>
      <c r="D1055" s="254"/>
      <c r="E1055" s="254"/>
      <c r="G1055" s="155"/>
    </row>
    <row r="1056" spans="1:7" ht="15" customHeight="1" x14ac:dyDescent="0.2">
      <c r="A1056" s="254"/>
      <c r="B1056" s="254"/>
      <c r="C1056" s="254"/>
      <c r="D1056" s="254"/>
      <c r="E1056" s="254"/>
      <c r="G1056" s="155"/>
    </row>
    <row r="1057" spans="1:7" ht="15" customHeight="1" x14ac:dyDescent="0.2">
      <c r="A1057" s="254"/>
      <c r="B1057" s="254"/>
      <c r="C1057" s="254"/>
      <c r="D1057" s="254"/>
      <c r="E1057" s="254"/>
      <c r="G1057" s="155"/>
    </row>
    <row r="1058" spans="1:7" ht="15" customHeight="1" x14ac:dyDescent="0.2">
      <c r="A1058" s="254"/>
      <c r="B1058" s="254"/>
      <c r="C1058" s="254"/>
      <c r="D1058" s="254"/>
      <c r="E1058" s="254"/>
      <c r="G1058" s="155"/>
    </row>
    <row r="1059" spans="1:7" ht="15" customHeight="1" x14ac:dyDescent="0.2">
      <c r="A1059" s="254"/>
      <c r="B1059" s="254"/>
      <c r="C1059" s="254"/>
      <c r="D1059" s="254"/>
      <c r="E1059" s="254"/>
      <c r="G1059" s="155"/>
    </row>
    <row r="1060" spans="1:7" ht="15" customHeight="1" x14ac:dyDescent="0.2">
      <c r="G1060" s="155"/>
    </row>
    <row r="1061" spans="1:7" ht="15" customHeight="1" x14ac:dyDescent="0.25">
      <c r="A1061" s="4" t="s">
        <v>14</v>
      </c>
      <c r="B1061" s="5"/>
      <c r="C1061" s="5"/>
      <c r="D1061" s="5"/>
      <c r="E1061" s="5"/>
      <c r="G1061" s="155"/>
    </row>
    <row r="1062" spans="1:7" ht="15" customHeight="1" x14ac:dyDescent="0.2">
      <c r="A1062" s="61" t="s">
        <v>138</v>
      </c>
      <c r="B1062" s="35"/>
      <c r="C1062" s="35"/>
      <c r="D1062" s="35"/>
      <c r="E1062" s="36" t="s">
        <v>139</v>
      </c>
      <c r="G1062" s="155"/>
    </row>
    <row r="1063" spans="1:7" ht="15" customHeight="1" x14ac:dyDescent="0.25">
      <c r="A1063" s="4" t="s">
        <v>174</v>
      </c>
      <c r="B1063" s="141"/>
      <c r="C1063" s="5"/>
      <c r="D1063" s="5"/>
      <c r="E1063" s="8"/>
      <c r="G1063" s="155"/>
    </row>
    <row r="1064" spans="1:7" ht="15" customHeight="1" x14ac:dyDescent="0.2">
      <c r="A1064" s="9" t="s">
        <v>7</v>
      </c>
      <c r="B1064" s="9" t="s">
        <v>8</v>
      </c>
      <c r="C1064" s="9" t="s">
        <v>9</v>
      </c>
      <c r="D1064" s="10" t="s">
        <v>10</v>
      </c>
      <c r="E1064" s="24" t="s">
        <v>11</v>
      </c>
      <c r="G1064" s="155"/>
    </row>
    <row r="1065" spans="1:7" ht="15" customHeight="1" x14ac:dyDescent="0.2">
      <c r="A1065" s="144">
        <v>888</v>
      </c>
      <c r="B1065" s="148">
        <v>60001100606</v>
      </c>
      <c r="C1065" s="213">
        <v>3122</v>
      </c>
      <c r="D1065" s="76" t="s">
        <v>100</v>
      </c>
      <c r="E1065" s="29">
        <v>-2100000</v>
      </c>
      <c r="G1065" s="155"/>
    </row>
    <row r="1066" spans="1:7" ht="15" customHeight="1" x14ac:dyDescent="0.2">
      <c r="A1066" s="144"/>
      <c r="B1066" s="146"/>
      <c r="C1066" s="18" t="s">
        <v>13</v>
      </c>
      <c r="D1066" s="19"/>
      <c r="E1066" s="20">
        <f>SUM(E1065:E1065)</f>
        <v>-2100000</v>
      </c>
      <c r="G1066" s="155"/>
    </row>
    <row r="1067" spans="1:7" ht="15" customHeight="1" x14ac:dyDescent="0.2">
      <c r="G1067" s="155"/>
    </row>
    <row r="1068" spans="1:7" ht="15" customHeight="1" x14ac:dyDescent="0.25">
      <c r="A1068" s="4" t="s">
        <v>14</v>
      </c>
      <c r="G1068" s="155"/>
    </row>
    <row r="1069" spans="1:7" ht="15" customHeight="1" x14ac:dyDescent="0.2">
      <c r="A1069" s="61" t="s">
        <v>87</v>
      </c>
      <c r="B1069" s="35"/>
      <c r="C1069" s="35"/>
      <c r="D1069" s="35"/>
      <c r="E1069" s="36" t="s">
        <v>88</v>
      </c>
      <c r="G1069" s="155"/>
    </row>
    <row r="1070" spans="1:7" ht="15" customHeight="1" x14ac:dyDescent="0.2">
      <c r="A1070" s="147"/>
      <c r="B1070" s="46"/>
      <c r="C1070" s="35"/>
      <c r="D1070" s="44"/>
      <c r="E1070" s="47"/>
      <c r="G1070" s="155"/>
    </row>
    <row r="1071" spans="1:7" ht="15" customHeight="1" x14ac:dyDescent="0.2">
      <c r="A1071" s="24" t="s">
        <v>7</v>
      </c>
      <c r="B1071" s="24" t="s">
        <v>8</v>
      </c>
      <c r="C1071" s="24" t="s">
        <v>9</v>
      </c>
      <c r="D1071" s="48" t="s">
        <v>10</v>
      </c>
      <c r="E1071" s="24" t="s">
        <v>11</v>
      </c>
      <c r="G1071" s="155"/>
    </row>
    <row r="1072" spans="1:7" ht="15" customHeight="1" x14ac:dyDescent="0.2">
      <c r="A1072" s="144">
        <v>888</v>
      </c>
      <c r="B1072" s="148">
        <v>60001001134</v>
      </c>
      <c r="C1072" s="145">
        <v>3122</v>
      </c>
      <c r="D1072" s="28" t="s">
        <v>239</v>
      </c>
      <c r="E1072" s="59">
        <v>2100000</v>
      </c>
      <c r="G1072" s="155"/>
    </row>
    <row r="1073" spans="1:7" ht="15" customHeight="1" x14ac:dyDescent="0.2">
      <c r="A1073" s="152"/>
      <c r="B1073" s="51"/>
      <c r="C1073" s="52" t="s">
        <v>13</v>
      </c>
      <c r="D1073" s="53"/>
      <c r="E1073" s="54">
        <f>SUM(E1072:E1072)</f>
        <v>2100000</v>
      </c>
      <c r="G1073" s="155"/>
    </row>
    <row r="1074" spans="1:7" ht="15" customHeight="1" x14ac:dyDescent="0.2">
      <c r="G1074" s="155"/>
    </row>
    <row r="1075" spans="1:7" ht="15" customHeight="1" x14ac:dyDescent="0.2">
      <c r="G1075" s="155"/>
    </row>
    <row r="1076" spans="1:7" ht="15" customHeight="1" x14ac:dyDescent="0.2">
      <c r="G1076" s="155"/>
    </row>
    <row r="1077" spans="1:7" ht="15" customHeight="1" x14ac:dyDescent="0.25">
      <c r="A1077" s="1" t="s">
        <v>420</v>
      </c>
      <c r="G1077" s="155"/>
    </row>
    <row r="1078" spans="1:7" ht="15" customHeight="1" x14ac:dyDescent="0.2">
      <c r="A1078" s="255" t="s">
        <v>262</v>
      </c>
      <c r="B1078" s="255"/>
      <c r="C1078" s="255"/>
      <c r="D1078" s="255"/>
      <c r="E1078" s="255"/>
      <c r="G1078" s="155"/>
    </row>
    <row r="1079" spans="1:7" ht="15" customHeight="1" x14ac:dyDescent="0.2">
      <c r="A1079" s="255"/>
      <c r="B1079" s="255"/>
      <c r="C1079" s="255"/>
      <c r="D1079" s="255"/>
      <c r="E1079" s="255"/>
      <c r="G1079" s="155"/>
    </row>
    <row r="1080" spans="1:7" ht="15" customHeight="1" x14ac:dyDescent="0.2">
      <c r="A1080" s="254" t="s">
        <v>421</v>
      </c>
      <c r="B1080" s="254"/>
      <c r="C1080" s="254"/>
      <c r="D1080" s="254"/>
      <c r="E1080" s="254"/>
      <c r="G1080" s="155"/>
    </row>
    <row r="1081" spans="1:7" ht="15" customHeight="1" x14ac:dyDescent="0.2">
      <c r="A1081" s="254"/>
      <c r="B1081" s="254"/>
      <c r="C1081" s="254"/>
      <c r="D1081" s="254"/>
      <c r="E1081" s="254"/>
      <c r="G1081" s="155"/>
    </row>
    <row r="1082" spans="1:7" ht="15" customHeight="1" x14ac:dyDescent="0.2">
      <c r="A1082" s="254"/>
      <c r="B1082" s="254"/>
      <c r="C1082" s="254"/>
      <c r="D1082" s="254"/>
      <c r="E1082" s="254"/>
      <c r="G1082" s="155"/>
    </row>
    <row r="1083" spans="1:7" ht="15" customHeight="1" x14ac:dyDescent="0.2">
      <c r="A1083" s="254"/>
      <c r="B1083" s="254"/>
      <c r="C1083" s="254"/>
      <c r="D1083" s="254"/>
      <c r="E1083" s="254"/>
      <c r="G1083" s="155"/>
    </row>
    <row r="1084" spans="1:7" ht="15" customHeight="1" x14ac:dyDescent="0.2">
      <c r="A1084" s="254"/>
      <c r="B1084" s="254"/>
      <c r="C1084" s="254"/>
      <c r="D1084" s="254"/>
      <c r="E1084" s="254"/>
      <c r="G1084" s="155"/>
    </row>
    <row r="1085" spans="1:7" ht="15" customHeight="1" x14ac:dyDescent="0.2">
      <c r="G1085" s="155"/>
    </row>
    <row r="1086" spans="1:7" ht="15" customHeight="1" x14ac:dyDescent="0.25">
      <c r="A1086" s="4" t="s">
        <v>14</v>
      </c>
      <c r="B1086" s="5"/>
      <c r="C1086" s="5"/>
      <c r="D1086" s="5"/>
      <c r="E1086" s="21"/>
      <c r="G1086" s="155"/>
    </row>
    <row r="1087" spans="1:7" ht="15" customHeight="1" x14ac:dyDescent="0.2">
      <c r="A1087" s="6" t="s">
        <v>263</v>
      </c>
      <c r="B1087" s="5"/>
      <c r="C1087" s="5"/>
      <c r="D1087" s="5"/>
      <c r="E1087" s="7" t="s">
        <v>264</v>
      </c>
      <c r="G1087" s="155"/>
    </row>
    <row r="1088" spans="1:7" ht="15" customHeight="1" x14ac:dyDescent="0.2">
      <c r="A1088" s="6"/>
      <c r="B1088" s="21"/>
      <c r="C1088" s="5"/>
      <c r="D1088" s="5"/>
      <c r="E1088" s="8"/>
      <c r="G1088" s="155"/>
    </row>
    <row r="1089" spans="1:7" ht="15" customHeight="1" x14ac:dyDescent="0.2">
      <c r="A1089" s="87"/>
      <c r="B1089" s="9" t="s">
        <v>8</v>
      </c>
      <c r="C1089" s="9" t="s">
        <v>9</v>
      </c>
      <c r="D1089" s="10" t="s">
        <v>10</v>
      </c>
      <c r="E1089" s="24" t="s">
        <v>11</v>
      </c>
      <c r="G1089" s="155"/>
    </row>
    <row r="1090" spans="1:7" ht="15" customHeight="1" x14ac:dyDescent="0.2">
      <c r="A1090" s="193"/>
      <c r="B1090" s="26">
        <v>11000000000</v>
      </c>
      <c r="C1090" s="27">
        <v>6113</v>
      </c>
      <c r="D1090" s="28" t="s">
        <v>17</v>
      </c>
      <c r="E1090" s="94">
        <v>-150000</v>
      </c>
      <c r="G1090" s="155"/>
    </row>
    <row r="1091" spans="1:7" ht="15" customHeight="1" x14ac:dyDescent="0.2">
      <c r="A1091" s="193"/>
      <c r="B1091" s="26">
        <v>60013000000</v>
      </c>
      <c r="C1091" s="27">
        <v>6113</v>
      </c>
      <c r="D1091" s="76" t="s">
        <v>265</v>
      </c>
      <c r="E1091" s="94">
        <v>150000</v>
      </c>
      <c r="G1091" s="155"/>
    </row>
    <row r="1092" spans="1:7" ht="15" customHeight="1" x14ac:dyDescent="0.2">
      <c r="A1092" s="117"/>
      <c r="B1092" s="30"/>
      <c r="C1092" s="18" t="s">
        <v>13</v>
      </c>
      <c r="D1092" s="31"/>
      <c r="E1092" s="32">
        <f>SUM(E1090:E1091)</f>
        <v>0</v>
      </c>
      <c r="G1092" s="155"/>
    </row>
    <row r="1093" spans="1:7" ht="15" customHeight="1" x14ac:dyDescent="0.2">
      <c r="G1093" s="155"/>
    </row>
    <row r="1094" spans="1:7" ht="15" customHeight="1" x14ac:dyDescent="0.25">
      <c r="A1094" s="1" t="s">
        <v>422</v>
      </c>
      <c r="G1094" s="155"/>
    </row>
    <row r="1095" spans="1:7" ht="15" customHeight="1" x14ac:dyDescent="0.2">
      <c r="A1095" s="255" t="s">
        <v>331</v>
      </c>
      <c r="B1095" s="255"/>
      <c r="C1095" s="255"/>
      <c r="D1095" s="255"/>
      <c r="E1095" s="255"/>
      <c r="G1095" s="155"/>
    </row>
    <row r="1096" spans="1:7" ht="15" customHeight="1" x14ac:dyDescent="0.2">
      <c r="A1096" s="255"/>
      <c r="B1096" s="255"/>
      <c r="C1096" s="255"/>
      <c r="D1096" s="255"/>
      <c r="E1096" s="255"/>
      <c r="G1096" s="155"/>
    </row>
    <row r="1097" spans="1:7" ht="15" customHeight="1" x14ac:dyDescent="0.2">
      <c r="A1097" s="254" t="s">
        <v>423</v>
      </c>
      <c r="B1097" s="254"/>
      <c r="C1097" s="254"/>
      <c r="D1097" s="254"/>
      <c r="E1097" s="254"/>
      <c r="G1097" s="155"/>
    </row>
    <row r="1098" spans="1:7" ht="15" customHeight="1" x14ac:dyDescent="0.2">
      <c r="A1098" s="254"/>
      <c r="B1098" s="254"/>
      <c r="C1098" s="254"/>
      <c r="D1098" s="254"/>
      <c r="E1098" s="254"/>
      <c r="G1098" s="155"/>
    </row>
    <row r="1099" spans="1:7" ht="15" customHeight="1" x14ac:dyDescent="0.2">
      <c r="A1099" s="254"/>
      <c r="B1099" s="254"/>
      <c r="C1099" s="254"/>
      <c r="D1099" s="254"/>
      <c r="E1099" s="254"/>
      <c r="G1099" s="155"/>
    </row>
    <row r="1100" spans="1:7" ht="15" customHeight="1" x14ac:dyDescent="0.2">
      <c r="A1100" s="254"/>
      <c r="B1100" s="254"/>
      <c r="C1100" s="254"/>
      <c r="D1100" s="254"/>
      <c r="E1100" s="254"/>
      <c r="G1100" s="155"/>
    </row>
    <row r="1101" spans="1:7" ht="15" customHeight="1" x14ac:dyDescent="0.2">
      <c r="A1101" s="254"/>
      <c r="B1101" s="254"/>
      <c r="C1101" s="254"/>
      <c r="D1101" s="254"/>
      <c r="E1101" s="254"/>
      <c r="G1101" s="155"/>
    </row>
    <row r="1102" spans="1:7" ht="15" customHeight="1" x14ac:dyDescent="0.2">
      <c r="A1102" s="5"/>
      <c r="B1102" s="135"/>
      <c r="C1102" s="74"/>
      <c r="D1102" s="5"/>
      <c r="E1102" s="138"/>
      <c r="G1102" s="155"/>
    </row>
    <row r="1103" spans="1:7" ht="15" customHeight="1" x14ac:dyDescent="0.25">
      <c r="A1103" s="4" t="s">
        <v>14</v>
      </c>
      <c r="B1103" s="5"/>
      <c r="C1103" s="5"/>
      <c r="D1103" s="5"/>
      <c r="E1103" s="21"/>
      <c r="G1103" s="155"/>
    </row>
    <row r="1104" spans="1:7" ht="15" customHeight="1" x14ac:dyDescent="0.2">
      <c r="A1104" s="6" t="s">
        <v>15</v>
      </c>
      <c r="B1104" s="5"/>
      <c r="C1104" s="5"/>
      <c r="D1104" s="5"/>
      <c r="E1104" s="7" t="s">
        <v>16</v>
      </c>
      <c r="G1104" s="155"/>
    </row>
    <row r="1105" spans="1:7" ht="15" customHeight="1" x14ac:dyDescent="0.2">
      <c r="A1105" s="6"/>
      <c r="B1105" s="21"/>
      <c r="C1105" s="5"/>
      <c r="D1105" s="5"/>
      <c r="E1105" s="8"/>
      <c r="G1105" s="155"/>
    </row>
    <row r="1106" spans="1:7" ht="15" customHeight="1" x14ac:dyDescent="0.2">
      <c r="A1106" s="9" t="s">
        <v>7</v>
      </c>
      <c r="B1106" s="9" t="s">
        <v>8</v>
      </c>
      <c r="C1106" s="9" t="s">
        <v>9</v>
      </c>
      <c r="D1106" s="10" t="s">
        <v>10</v>
      </c>
      <c r="E1106" s="24" t="s">
        <v>11</v>
      </c>
      <c r="G1106" s="155"/>
    </row>
    <row r="1107" spans="1:7" ht="15" customHeight="1" x14ac:dyDescent="0.2">
      <c r="A1107" s="37">
        <v>98074</v>
      </c>
      <c r="B1107" s="71">
        <v>12000000000</v>
      </c>
      <c r="C1107" s="14">
        <v>6172</v>
      </c>
      <c r="D1107" s="28" t="s">
        <v>17</v>
      </c>
      <c r="E1107" s="72">
        <v>-3064.32</v>
      </c>
      <c r="G1107" s="155"/>
    </row>
    <row r="1108" spans="1:7" ht="15" customHeight="1" x14ac:dyDescent="0.2">
      <c r="A1108" s="37">
        <v>98074</v>
      </c>
      <c r="B1108" s="71">
        <v>12000000000</v>
      </c>
      <c r="C1108" s="14">
        <v>6172</v>
      </c>
      <c r="D1108" s="28" t="s">
        <v>39</v>
      </c>
      <c r="E1108" s="72">
        <v>1497</v>
      </c>
      <c r="G1108" s="155"/>
    </row>
    <row r="1109" spans="1:7" ht="15" customHeight="1" x14ac:dyDescent="0.2">
      <c r="A1109" s="37">
        <v>98074</v>
      </c>
      <c r="B1109" s="71">
        <v>12000000000</v>
      </c>
      <c r="C1109" s="14">
        <v>6172</v>
      </c>
      <c r="D1109" s="28" t="s">
        <v>40</v>
      </c>
      <c r="E1109" s="72">
        <v>525</v>
      </c>
      <c r="G1109" s="155"/>
    </row>
    <row r="1110" spans="1:7" ht="15" customHeight="1" x14ac:dyDescent="0.2">
      <c r="A1110" s="37">
        <v>98074</v>
      </c>
      <c r="B1110" s="71">
        <v>12000000000</v>
      </c>
      <c r="C1110" s="14">
        <v>6172</v>
      </c>
      <c r="D1110" s="28" t="s">
        <v>41</v>
      </c>
      <c r="E1110" s="72">
        <v>375</v>
      </c>
      <c r="G1110" s="155"/>
    </row>
    <row r="1111" spans="1:7" ht="15" customHeight="1" x14ac:dyDescent="0.2">
      <c r="A1111" s="37">
        <v>98074</v>
      </c>
      <c r="B1111" s="71">
        <v>12000000000</v>
      </c>
      <c r="C1111" s="14">
        <v>6172</v>
      </c>
      <c r="D1111" s="28" t="s">
        <v>42</v>
      </c>
      <c r="E1111" s="72">
        <v>135</v>
      </c>
      <c r="G1111" s="155"/>
    </row>
    <row r="1112" spans="1:7" ht="15" customHeight="1" x14ac:dyDescent="0.2">
      <c r="A1112" s="37">
        <v>98074</v>
      </c>
      <c r="B1112" s="71">
        <v>12000000000</v>
      </c>
      <c r="C1112" s="14">
        <v>6172</v>
      </c>
      <c r="D1112" s="76" t="s">
        <v>335</v>
      </c>
      <c r="E1112" s="72">
        <v>467.32</v>
      </c>
      <c r="G1112" s="155"/>
    </row>
    <row r="1113" spans="1:7" ht="15" customHeight="1" x14ac:dyDescent="0.2">
      <c r="A1113" s="37">
        <v>98074</v>
      </c>
      <c r="B1113" s="71">
        <v>12000000000</v>
      </c>
      <c r="C1113" s="14">
        <v>6172</v>
      </c>
      <c r="D1113" s="28" t="s">
        <v>59</v>
      </c>
      <c r="E1113" s="72">
        <v>65</v>
      </c>
      <c r="G1113" s="155"/>
    </row>
    <row r="1114" spans="1:7" ht="15" customHeight="1" x14ac:dyDescent="0.2">
      <c r="A1114" s="55"/>
      <c r="B1114" s="55"/>
      <c r="C1114" s="18" t="s">
        <v>13</v>
      </c>
      <c r="D1114" s="19"/>
      <c r="E1114" s="20">
        <f>SUM(E1107:E1113)</f>
        <v>-1.7053025658242404E-13</v>
      </c>
      <c r="G1114" s="155"/>
    </row>
    <row r="1115" spans="1:7" ht="15" customHeight="1" x14ac:dyDescent="0.2">
      <c r="G1115" s="155"/>
    </row>
    <row r="1116" spans="1:7" ht="15" customHeight="1" x14ac:dyDescent="0.2">
      <c r="G1116" s="155"/>
    </row>
    <row r="1117" spans="1:7" ht="15" customHeight="1" x14ac:dyDescent="0.25">
      <c r="A1117" s="1" t="s">
        <v>424</v>
      </c>
      <c r="G1117" s="155"/>
    </row>
    <row r="1118" spans="1:7" ht="15" customHeight="1" x14ac:dyDescent="0.2">
      <c r="A1118" s="255" t="s">
        <v>267</v>
      </c>
      <c r="B1118" s="255"/>
      <c r="C1118" s="255"/>
      <c r="D1118" s="255"/>
      <c r="E1118" s="255"/>
      <c r="G1118" s="155"/>
    </row>
    <row r="1119" spans="1:7" ht="15" customHeight="1" x14ac:dyDescent="0.2">
      <c r="A1119" s="255"/>
      <c r="B1119" s="255"/>
      <c r="C1119" s="255"/>
      <c r="D1119" s="255"/>
      <c r="E1119" s="255"/>
      <c r="G1119" s="155"/>
    </row>
    <row r="1120" spans="1:7" ht="15" customHeight="1" x14ac:dyDescent="0.2">
      <c r="A1120" s="254" t="s">
        <v>425</v>
      </c>
      <c r="B1120" s="254"/>
      <c r="C1120" s="254"/>
      <c r="D1120" s="254"/>
      <c r="E1120" s="254"/>
      <c r="G1120" s="155"/>
    </row>
    <row r="1121" spans="1:7" ht="15" customHeight="1" x14ac:dyDescent="0.2">
      <c r="A1121" s="254"/>
      <c r="B1121" s="254"/>
      <c r="C1121" s="254"/>
      <c r="D1121" s="254"/>
      <c r="E1121" s="254"/>
      <c r="G1121" s="155"/>
    </row>
    <row r="1122" spans="1:7" ht="15" customHeight="1" x14ac:dyDescent="0.2">
      <c r="A1122" s="254"/>
      <c r="B1122" s="254"/>
      <c r="C1122" s="254"/>
      <c r="D1122" s="254"/>
      <c r="E1122" s="254"/>
      <c r="G1122" s="155"/>
    </row>
    <row r="1123" spans="1:7" ht="15" customHeight="1" x14ac:dyDescent="0.2">
      <c r="A1123" s="254"/>
      <c r="B1123" s="254"/>
      <c r="C1123" s="254"/>
      <c r="D1123" s="254"/>
      <c r="E1123" s="254"/>
      <c r="G1123" s="155"/>
    </row>
    <row r="1124" spans="1:7" ht="15" customHeight="1" x14ac:dyDescent="0.2">
      <c r="A1124" s="254"/>
      <c r="B1124" s="254"/>
      <c r="C1124" s="254"/>
      <c r="D1124" s="254"/>
      <c r="E1124" s="254"/>
      <c r="G1124" s="155"/>
    </row>
    <row r="1125" spans="1:7" ht="15" customHeight="1" x14ac:dyDescent="0.2">
      <c r="A1125" s="254"/>
      <c r="B1125" s="254"/>
      <c r="C1125" s="254"/>
      <c r="D1125" s="254"/>
      <c r="E1125" s="254"/>
      <c r="G1125" s="155"/>
    </row>
    <row r="1126" spans="1:7" ht="15" customHeight="1" x14ac:dyDescent="0.2">
      <c r="A1126" s="2"/>
      <c r="B1126" s="2"/>
      <c r="C1126" s="2"/>
      <c r="D1126" s="2"/>
      <c r="E1126" s="2"/>
      <c r="G1126" s="155"/>
    </row>
    <row r="1127" spans="1:7" ht="15" customHeight="1" x14ac:dyDescent="0.25">
      <c r="A1127" s="34" t="s">
        <v>14</v>
      </c>
      <c r="B1127" s="5"/>
      <c r="C1127" s="5"/>
      <c r="D1127" s="5"/>
      <c r="E1127" s="5"/>
      <c r="G1127" s="155"/>
    </row>
    <row r="1128" spans="1:7" ht="15" customHeight="1" x14ac:dyDescent="0.2">
      <c r="A1128" s="61" t="s">
        <v>233</v>
      </c>
      <c r="B1128" s="5"/>
      <c r="C1128" s="5"/>
      <c r="D1128" s="5"/>
      <c r="E1128" s="7" t="s">
        <v>234</v>
      </c>
      <c r="G1128" s="155"/>
    </row>
    <row r="1129" spans="1:7" ht="15" customHeight="1" x14ac:dyDescent="0.2">
      <c r="A1129" s="109"/>
      <c r="B1129" s="141"/>
      <c r="C1129" s="5"/>
      <c r="D1129" s="5"/>
      <c r="E1129" s="8"/>
      <c r="G1129" s="155"/>
    </row>
    <row r="1130" spans="1:7" ht="15" customHeight="1" x14ac:dyDescent="0.2">
      <c r="A1130" s="9" t="s">
        <v>7</v>
      </c>
      <c r="B1130" s="9" t="s">
        <v>8</v>
      </c>
      <c r="C1130" s="9" t="s">
        <v>9</v>
      </c>
      <c r="D1130" s="10" t="s">
        <v>10</v>
      </c>
      <c r="E1130" s="24" t="s">
        <v>11</v>
      </c>
      <c r="G1130" s="155"/>
    </row>
    <row r="1131" spans="1:7" ht="15" customHeight="1" x14ac:dyDescent="0.2">
      <c r="A1131" s="37">
        <v>16</v>
      </c>
      <c r="B1131" s="71">
        <v>30100000000</v>
      </c>
      <c r="C1131" s="57">
        <v>3639</v>
      </c>
      <c r="D1131" s="133" t="s">
        <v>125</v>
      </c>
      <c r="E1131" s="16">
        <v>-500000</v>
      </c>
      <c r="G1131" s="155"/>
    </row>
    <row r="1132" spans="1:7" ht="15" customHeight="1" x14ac:dyDescent="0.2">
      <c r="A1132" s="37">
        <v>16</v>
      </c>
      <c r="B1132" s="71">
        <v>30100008479</v>
      </c>
      <c r="C1132" s="57">
        <v>3639</v>
      </c>
      <c r="D1132" s="133" t="s">
        <v>125</v>
      </c>
      <c r="E1132" s="16">
        <v>100000</v>
      </c>
      <c r="G1132" s="155"/>
    </row>
    <row r="1133" spans="1:7" ht="15" customHeight="1" x14ac:dyDescent="0.2">
      <c r="A1133" s="37">
        <v>16</v>
      </c>
      <c r="B1133" s="71">
        <v>30100008182</v>
      </c>
      <c r="C1133" s="57">
        <v>3639</v>
      </c>
      <c r="D1133" s="133" t="s">
        <v>125</v>
      </c>
      <c r="E1133" s="16">
        <v>100000</v>
      </c>
      <c r="G1133" s="155"/>
    </row>
    <row r="1134" spans="1:7" ht="15" customHeight="1" x14ac:dyDescent="0.2">
      <c r="A1134" s="37">
        <v>16</v>
      </c>
      <c r="B1134" s="71">
        <v>30100008431</v>
      </c>
      <c r="C1134" s="57">
        <v>3639</v>
      </c>
      <c r="D1134" s="133" t="s">
        <v>125</v>
      </c>
      <c r="E1134" s="16">
        <v>100000</v>
      </c>
      <c r="G1134" s="155"/>
    </row>
    <row r="1135" spans="1:7" ht="15" customHeight="1" x14ac:dyDescent="0.2">
      <c r="A1135" s="37">
        <v>16</v>
      </c>
      <c r="B1135" s="71">
        <v>30100008429</v>
      </c>
      <c r="C1135" s="57">
        <v>3639</v>
      </c>
      <c r="D1135" s="133" t="s">
        <v>125</v>
      </c>
      <c r="E1135" s="16">
        <v>50000</v>
      </c>
      <c r="G1135" s="155"/>
    </row>
    <row r="1136" spans="1:7" ht="15" customHeight="1" x14ac:dyDescent="0.2">
      <c r="A1136" s="37">
        <v>16</v>
      </c>
      <c r="B1136" s="71">
        <v>30100008272</v>
      </c>
      <c r="C1136" s="57">
        <v>3639</v>
      </c>
      <c r="D1136" s="133" t="s">
        <v>125</v>
      </c>
      <c r="E1136" s="16">
        <v>50000</v>
      </c>
      <c r="G1136" s="155"/>
    </row>
    <row r="1137" spans="1:7" ht="15" customHeight="1" x14ac:dyDescent="0.2">
      <c r="A1137" s="37">
        <v>16</v>
      </c>
      <c r="B1137" s="71">
        <v>30100008355</v>
      </c>
      <c r="C1137" s="57">
        <v>3639</v>
      </c>
      <c r="D1137" s="133" t="s">
        <v>125</v>
      </c>
      <c r="E1137" s="16">
        <v>50000</v>
      </c>
      <c r="G1137" s="155"/>
    </row>
    <row r="1138" spans="1:7" ht="15" customHeight="1" x14ac:dyDescent="0.2">
      <c r="A1138" s="37">
        <v>16</v>
      </c>
      <c r="B1138" s="71">
        <v>30100008485</v>
      </c>
      <c r="C1138" s="27">
        <v>3639</v>
      </c>
      <c r="D1138" s="133" t="s">
        <v>125</v>
      </c>
      <c r="E1138" s="16">
        <v>50000</v>
      </c>
      <c r="G1138" s="155"/>
    </row>
    <row r="1139" spans="1:7" ht="15" customHeight="1" x14ac:dyDescent="0.2">
      <c r="A1139" s="37"/>
      <c r="B1139" s="130"/>
      <c r="C1139" s="18" t="s">
        <v>13</v>
      </c>
      <c r="D1139" s="19"/>
      <c r="E1139" s="20">
        <f>SUM(E1131:E1138)</f>
        <v>0</v>
      </c>
      <c r="G1139" s="155"/>
    </row>
    <row r="1140" spans="1:7" ht="15" customHeight="1" x14ac:dyDescent="0.2">
      <c r="G1140" s="155"/>
    </row>
    <row r="1141" spans="1:7" ht="15" customHeight="1" x14ac:dyDescent="0.2">
      <c r="G1141" s="155"/>
    </row>
    <row r="1142" spans="1:7" ht="15" customHeight="1" x14ac:dyDescent="0.2">
      <c r="G1142" s="155"/>
    </row>
    <row r="1143" spans="1:7" ht="15" customHeight="1" x14ac:dyDescent="0.2">
      <c r="G1143" s="155"/>
    </row>
    <row r="1144" spans="1:7" ht="15" customHeight="1" x14ac:dyDescent="0.2">
      <c r="G1144" s="155"/>
    </row>
    <row r="1145" spans="1:7" ht="15" customHeight="1" x14ac:dyDescent="0.25">
      <c r="A1145" s="1" t="s">
        <v>426</v>
      </c>
      <c r="G1145" s="155"/>
    </row>
    <row r="1146" spans="1:7" ht="15" customHeight="1" x14ac:dyDescent="0.2">
      <c r="A1146" s="255" t="s">
        <v>155</v>
      </c>
      <c r="B1146" s="255"/>
      <c r="C1146" s="255"/>
      <c r="D1146" s="255"/>
      <c r="E1146" s="255"/>
      <c r="G1146" s="155"/>
    </row>
    <row r="1147" spans="1:7" ht="15" customHeight="1" x14ac:dyDescent="0.2">
      <c r="A1147" s="255"/>
      <c r="B1147" s="255"/>
      <c r="C1147" s="255"/>
      <c r="D1147" s="255"/>
      <c r="E1147" s="255"/>
      <c r="G1147" s="155"/>
    </row>
    <row r="1148" spans="1:7" ht="15" customHeight="1" x14ac:dyDescent="0.2">
      <c r="A1148" s="256" t="s">
        <v>427</v>
      </c>
      <c r="B1148" s="256"/>
      <c r="C1148" s="256"/>
      <c r="D1148" s="256"/>
      <c r="E1148" s="256"/>
      <c r="G1148" s="155"/>
    </row>
    <row r="1149" spans="1:7" ht="15" customHeight="1" x14ac:dyDescent="0.2">
      <c r="A1149" s="256"/>
      <c r="B1149" s="256"/>
      <c r="C1149" s="256"/>
      <c r="D1149" s="256"/>
      <c r="E1149" s="256"/>
      <c r="G1149" s="155"/>
    </row>
    <row r="1150" spans="1:7" ht="15" customHeight="1" x14ac:dyDescent="0.2">
      <c r="A1150" s="256"/>
      <c r="B1150" s="256"/>
      <c r="C1150" s="256"/>
      <c r="D1150" s="256"/>
      <c r="E1150" s="256"/>
      <c r="G1150" s="155"/>
    </row>
    <row r="1151" spans="1:7" ht="15" customHeight="1" x14ac:dyDescent="0.2">
      <c r="A1151" s="256"/>
      <c r="B1151" s="256"/>
      <c r="C1151" s="256"/>
      <c r="D1151" s="256"/>
      <c r="E1151" s="256"/>
      <c r="G1151" s="155"/>
    </row>
    <row r="1152" spans="1:7" ht="15" customHeight="1" x14ac:dyDescent="0.2">
      <c r="A1152" s="256"/>
      <c r="B1152" s="256"/>
      <c r="C1152" s="256"/>
      <c r="D1152" s="256"/>
      <c r="E1152" s="256"/>
      <c r="G1152" s="155"/>
    </row>
    <row r="1153" spans="1:7" ht="15" customHeight="1" x14ac:dyDescent="0.2">
      <c r="A1153" s="256"/>
      <c r="B1153" s="256"/>
      <c r="C1153" s="256"/>
      <c r="D1153" s="256"/>
      <c r="E1153" s="256"/>
      <c r="G1153" s="155"/>
    </row>
    <row r="1154" spans="1:7" ht="15" customHeight="1" x14ac:dyDescent="0.2">
      <c r="A1154" s="3"/>
      <c r="B1154" s="186"/>
      <c r="C1154" s="3"/>
      <c r="D1154" s="3"/>
      <c r="E1154" s="3"/>
      <c r="G1154" s="155"/>
    </row>
    <row r="1155" spans="1:7" ht="15" customHeight="1" x14ac:dyDescent="0.25">
      <c r="A1155" s="4" t="s">
        <v>14</v>
      </c>
      <c r="B1155" s="100"/>
      <c r="C1155" s="5"/>
      <c r="D1155" s="5"/>
      <c r="E1155" s="5"/>
      <c r="G1155" s="155"/>
    </row>
    <row r="1156" spans="1:7" ht="15" customHeight="1" x14ac:dyDescent="0.2">
      <c r="A1156" s="6" t="s">
        <v>223</v>
      </c>
      <c r="B1156" s="100"/>
      <c r="C1156" s="5"/>
      <c r="D1156" s="5"/>
      <c r="E1156" s="7" t="s">
        <v>224</v>
      </c>
      <c r="G1156" s="155"/>
    </row>
    <row r="1157" spans="1:7" ht="15" customHeight="1" x14ac:dyDescent="0.2">
      <c r="A1157" s="135"/>
      <c r="B1157" s="136"/>
      <c r="C1157" s="5"/>
      <c r="D1157" s="5"/>
      <c r="E1157" s="8"/>
      <c r="G1157" s="155"/>
    </row>
    <row r="1158" spans="1:7" ht="15" customHeight="1" x14ac:dyDescent="0.2">
      <c r="A1158" s="24" t="s">
        <v>7</v>
      </c>
      <c r="B1158" s="9" t="s">
        <v>8</v>
      </c>
      <c r="C1158" s="9" t="s">
        <v>9</v>
      </c>
      <c r="D1158" s="10" t="s">
        <v>10</v>
      </c>
      <c r="E1158" s="24" t="s">
        <v>11</v>
      </c>
      <c r="G1158" s="155"/>
    </row>
    <row r="1159" spans="1:7" ht="15" customHeight="1" x14ac:dyDescent="0.2">
      <c r="A1159" s="50">
        <v>551</v>
      </c>
      <c r="B1159" s="130">
        <v>42001000000</v>
      </c>
      <c r="C1159" s="27">
        <v>2399</v>
      </c>
      <c r="D1159" s="28" t="s">
        <v>149</v>
      </c>
      <c r="E1159" s="16">
        <v>-2003000</v>
      </c>
      <c r="G1159" s="155"/>
    </row>
    <row r="1160" spans="1:7" ht="15" customHeight="1" x14ac:dyDescent="0.2">
      <c r="A1160" s="50">
        <v>551</v>
      </c>
      <c r="B1160" s="130">
        <v>42001008240</v>
      </c>
      <c r="C1160" s="27">
        <v>2321</v>
      </c>
      <c r="D1160" s="28" t="s">
        <v>149</v>
      </c>
      <c r="E1160" s="16">
        <v>976000</v>
      </c>
      <c r="G1160" s="155"/>
    </row>
    <row r="1161" spans="1:7" ht="15" customHeight="1" x14ac:dyDescent="0.2">
      <c r="A1161" s="50">
        <v>551</v>
      </c>
      <c r="B1161" s="130">
        <v>42001008197</v>
      </c>
      <c r="C1161" s="27">
        <v>2310</v>
      </c>
      <c r="D1161" s="28" t="s">
        <v>149</v>
      </c>
      <c r="E1161" s="16">
        <v>1027000</v>
      </c>
      <c r="G1161" s="155"/>
    </row>
    <row r="1162" spans="1:7" ht="15" customHeight="1" x14ac:dyDescent="0.2">
      <c r="A1162" s="50"/>
      <c r="B1162" s="137"/>
      <c r="C1162" s="18" t="s">
        <v>13</v>
      </c>
      <c r="D1162" s="19"/>
      <c r="E1162" s="20">
        <f>SUM(E1159:E1161)</f>
        <v>0</v>
      </c>
      <c r="G1162" s="155"/>
    </row>
    <row r="1163" spans="1:7" ht="15" customHeight="1" x14ac:dyDescent="0.2">
      <c r="G1163" s="155"/>
    </row>
    <row r="1164" spans="1:7" ht="15" customHeight="1" x14ac:dyDescent="0.2">
      <c r="G1164" s="155"/>
    </row>
    <row r="1165" spans="1:7" ht="15" customHeight="1" x14ac:dyDescent="0.25">
      <c r="A1165" s="1" t="s">
        <v>428</v>
      </c>
      <c r="G1165" s="155"/>
    </row>
    <row r="1166" spans="1:7" ht="15" customHeight="1" x14ac:dyDescent="0.2">
      <c r="A1166" s="255" t="s">
        <v>275</v>
      </c>
      <c r="B1166" s="255"/>
      <c r="C1166" s="255"/>
      <c r="D1166" s="255"/>
      <c r="E1166" s="255"/>
      <c r="G1166" s="155"/>
    </row>
    <row r="1167" spans="1:7" ht="15" customHeight="1" x14ac:dyDescent="0.2">
      <c r="A1167" s="255"/>
      <c r="B1167" s="255"/>
      <c r="C1167" s="255"/>
      <c r="D1167" s="255"/>
      <c r="E1167" s="255"/>
      <c r="G1167" s="155"/>
    </row>
    <row r="1168" spans="1:7" ht="15" customHeight="1" x14ac:dyDescent="0.2">
      <c r="A1168" s="254" t="s">
        <v>429</v>
      </c>
      <c r="B1168" s="254"/>
      <c r="C1168" s="254"/>
      <c r="D1168" s="254"/>
      <c r="E1168" s="254"/>
      <c r="G1168" s="155"/>
    </row>
    <row r="1169" spans="1:7" ht="15" customHeight="1" x14ac:dyDescent="0.2">
      <c r="A1169" s="254"/>
      <c r="B1169" s="254"/>
      <c r="C1169" s="254"/>
      <c r="D1169" s="254"/>
      <c r="E1169" s="254"/>
      <c r="G1169" s="155"/>
    </row>
    <row r="1170" spans="1:7" ht="15" customHeight="1" x14ac:dyDescent="0.2">
      <c r="A1170" s="254"/>
      <c r="B1170" s="254"/>
      <c r="C1170" s="254"/>
      <c r="D1170" s="254"/>
      <c r="E1170" s="254"/>
      <c r="G1170" s="155"/>
    </row>
    <row r="1171" spans="1:7" ht="15" customHeight="1" x14ac:dyDescent="0.2">
      <c r="A1171" s="254"/>
      <c r="B1171" s="254"/>
      <c r="C1171" s="254"/>
      <c r="D1171" s="254"/>
      <c r="E1171" s="254"/>
      <c r="G1171" s="155"/>
    </row>
    <row r="1172" spans="1:7" ht="15" customHeight="1" x14ac:dyDescent="0.2">
      <c r="A1172" s="254"/>
      <c r="B1172" s="254"/>
      <c r="C1172" s="254"/>
      <c r="D1172" s="254"/>
      <c r="E1172" s="254"/>
      <c r="G1172" s="155"/>
    </row>
    <row r="1173" spans="1:7" ht="15" customHeight="1" x14ac:dyDescent="0.2">
      <c r="A1173" s="254"/>
      <c r="B1173" s="254"/>
      <c r="C1173" s="254"/>
      <c r="D1173" s="254"/>
      <c r="E1173" s="254"/>
      <c r="G1173" s="155"/>
    </row>
    <row r="1174" spans="1:7" ht="15" customHeight="1" x14ac:dyDescent="0.2">
      <c r="A1174" s="254"/>
      <c r="B1174" s="254"/>
      <c r="C1174" s="254"/>
      <c r="D1174" s="254"/>
      <c r="E1174" s="254"/>
      <c r="G1174" s="155"/>
    </row>
    <row r="1175" spans="1:7" ht="15" customHeight="1" x14ac:dyDescent="0.2">
      <c r="A1175" s="3"/>
      <c r="B1175" s="3"/>
      <c r="C1175" s="3"/>
      <c r="D1175" s="3"/>
      <c r="E1175" s="3"/>
      <c r="G1175" s="155"/>
    </row>
    <row r="1176" spans="1:7" ht="15" customHeight="1" x14ac:dyDescent="0.25">
      <c r="A1176" s="4" t="s">
        <v>14</v>
      </c>
      <c r="B1176" s="5"/>
      <c r="C1176" s="5"/>
      <c r="D1176" s="5"/>
      <c r="E1176" s="21"/>
      <c r="G1176" s="155"/>
    </row>
    <row r="1177" spans="1:7" ht="15" customHeight="1" x14ac:dyDescent="0.2">
      <c r="A1177" s="6" t="s">
        <v>87</v>
      </c>
      <c r="B1177" s="5"/>
      <c r="C1177" s="5"/>
      <c r="D1177" s="5"/>
      <c r="E1177" s="7" t="s">
        <v>88</v>
      </c>
      <c r="G1177" s="155"/>
    </row>
    <row r="1178" spans="1:7" ht="15" customHeight="1" x14ac:dyDescent="0.2">
      <c r="A1178" s="6"/>
      <c r="B1178" s="21"/>
      <c r="C1178" s="5"/>
      <c r="D1178" s="5"/>
      <c r="E1178" s="8"/>
      <c r="G1178" s="155"/>
    </row>
    <row r="1179" spans="1:7" ht="15" customHeight="1" x14ac:dyDescent="0.2">
      <c r="A1179" s="9" t="s">
        <v>7</v>
      </c>
      <c r="B1179" s="9" t="s">
        <v>8</v>
      </c>
      <c r="C1179" s="9" t="s">
        <v>9</v>
      </c>
      <c r="D1179" s="10" t="s">
        <v>10</v>
      </c>
      <c r="E1179" s="11" t="s">
        <v>11</v>
      </c>
      <c r="G1179" s="155"/>
    </row>
    <row r="1180" spans="1:7" ht="15" customHeight="1" x14ac:dyDescent="0.2">
      <c r="A1180" s="158">
        <v>20</v>
      </c>
      <c r="B1180" s="130">
        <v>30001001205</v>
      </c>
      <c r="C1180" s="57">
        <v>3147</v>
      </c>
      <c r="D1180" s="78" t="s">
        <v>30</v>
      </c>
      <c r="E1180" s="72">
        <v>-150000</v>
      </c>
      <c r="G1180" s="155"/>
    </row>
    <row r="1181" spans="1:7" ht="15" customHeight="1" x14ac:dyDescent="0.2">
      <c r="A1181" s="158">
        <v>20</v>
      </c>
      <c r="B1181" s="130">
        <v>30001001140</v>
      </c>
      <c r="C1181" s="57">
        <v>3123</v>
      </c>
      <c r="D1181" s="78" t="s">
        <v>30</v>
      </c>
      <c r="E1181" s="72">
        <v>-390000</v>
      </c>
      <c r="G1181" s="155"/>
    </row>
    <row r="1182" spans="1:7" ht="15" customHeight="1" x14ac:dyDescent="0.2">
      <c r="A1182" s="158">
        <v>10</v>
      </c>
      <c r="B1182" s="130">
        <v>30001001140</v>
      </c>
      <c r="C1182" s="57">
        <v>3123</v>
      </c>
      <c r="D1182" s="78" t="s">
        <v>30</v>
      </c>
      <c r="E1182" s="72">
        <v>390000</v>
      </c>
      <c r="G1182" s="155"/>
    </row>
    <row r="1183" spans="1:7" ht="15" customHeight="1" x14ac:dyDescent="0.2">
      <c r="A1183" s="158">
        <v>20</v>
      </c>
      <c r="B1183" s="130">
        <v>30001001205</v>
      </c>
      <c r="C1183" s="57">
        <v>3123</v>
      </c>
      <c r="D1183" s="78" t="s">
        <v>30</v>
      </c>
      <c r="E1183" s="72">
        <v>150000</v>
      </c>
      <c r="G1183" s="155"/>
    </row>
    <row r="1184" spans="1:7" ht="15" customHeight="1" x14ac:dyDescent="0.2">
      <c r="A1184" s="158"/>
      <c r="B1184" s="57"/>
      <c r="C1184" s="18" t="s">
        <v>13</v>
      </c>
      <c r="D1184" s="19"/>
      <c r="E1184" s="68">
        <f>SUM(E1180:E1183)</f>
        <v>0</v>
      </c>
      <c r="G1184" s="155"/>
    </row>
    <row r="1185" spans="1:7" ht="15" customHeight="1" x14ac:dyDescent="0.2">
      <c r="G1185" s="155"/>
    </row>
    <row r="1186" spans="1:7" ht="15" customHeight="1" x14ac:dyDescent="0.2">
      <c r="G1186" s="155"/>
    </row>
    <row r="1187" spans="1:7" ht="15" customHeight="1" x14ac:dyDescent="0.25">
      <c r="A1187" s="1" t="s">
        <v>430</v>
      </c>
      <c r="G1187" s="155"/>
    </row>
    <row r="1188" spans="1:7" ht="15" customHeight="1" x14ac:dyDescent="0.2">
      <c r="A1188" s="255" t="s">
        <v>158</v>
      </c>
      <c r="B1188" s="255"/>
      <c r="C1188" s="255"/>
      <c r="D1188" s="255"/>
      <c r="E1188" s="255"/>
      <c r="G1188" s="155"/>
    </row>
    <row r="1189" spans="1:7" ht="15" customHeight="1" x14ac:dyDescent="0.2">
      <c r="A1189" s="255"/>
      <c r="B1189" s="255"/>
      <c r="C1189" s="255"/>
      <c r="D1189" s="255"/>
      <c r="E1189" s="255"/>
      <c r="G1189" s="155"/>
    </row>
    <row r="1190" spans="1:7" ht="15" customHeight="1" x14ac:dyDescent="0.2">
      <c r="A1190" s="256" t="s">
        <v>431</v>
      </c>
      <c r="B1190" s="256"/>
      <c r="C1190" s="256"/>
      <c r="D1190" s="256"/>
      <c r="E1190" s="256"/>
      <c r="G1190" s="155"/>
    </row>
    <row r="1191" spans="1:7" ht="15" customHeight="1" x14ac:dyDescent="0.2">
      <c r="A1191" s="256"/>
      <c r="B1191" s="256"/>
      <c r="C1191" s="256"/>
      <c r="D1191" s="256"/>
      <c r="E1191" s="256"/>
      <c r="G1191" s="155"/>
    </row>
    <row r="1192" spans="1:7" ht="15" customHeight="1" x14ac:dyDescent="0.2">
      <c r="A1192" s="256"/>
      <c r="B1192" s="256"/>
      <c r="C1192" s="256"/>
      <c r="D1192" s="256"/>
      <c r="E1192" s="256"/>
      <c r="G1192" s="155"/>
    </row>
    <row r="1193" spans="1:7" ht="15" customHeight="1" x14ac:dyDescent="0.2">
      <c r="A1193" s="256"/>
      <c r="B1193" s="256"/>
      <c r="C1193" s="256"/>
      <c r="D1193" s="256"/>
      <c r="E1193" s="256"/>
      <c r="G1193" s="155"/>
    </row>
    <row r="1194" spans="1:7" ht="15" customHeight="1" x14ac:dyDescent="0.2">
      <c r="A1194" s="256"/>
      <c r="B1194" s="256"/>
      <c r="C1194" s="256"/>
      <c r="D1194" s="256"/>
      <c r="E1194" s="256"/>
      <c r="G1194" s="155"/>
    </row>
    <row r="1195" spans="1:7" ht="15" customHeight="1" x14ac:dyDescent="0.2">
      <c r="A1195" s="256"/>
      <c r="B1195" s="256"/>
      <c r="C1195" s="256"/>
      <c r="D1195" s="256"/>
      <c r="E1195" s="256"/>
      <c r="G1195" s="155"/>
    </row>
    <row r="1196" spans="1:7" ht="15" customHeight="1" x14ac:dyDescent="0.2">
      <c r="A1196" s="33"/>
      <c r="B1196" s="33"/>
      <c r="C1196" s="33"/>
      <c r="D1196" s="33"/>
      <c r="E1196" s="33"/>
      <c r="G1196" s="155"/>
    </row>
    <row r="1197" spans="1:7" ht="15" customHeight="1" x14ac:dyDescent="0.2">
      <c r="A1197" s="33"/>
      <c r="B1197" s="33"/>
      <c r="C1197" s="33"/>
      <c r="D1197" s="33"/>
      <c r="E1197" s="33"/>
      <c r="G1197" s="155"/>
    </row>
    <row r="1198" spans="1:7" ht="15" customHeight="1" x14ac:dyDescent="0.25">
      <c r="A1198" s="4" t="s">
        <v>14</v>
      </c>
      <c r="B1198" s="5"/>
      <c r="C1198" s="5"/>
      <c r="D1198" s="5"/>
      <c r="E1198" s="5"/>
      <c r="G1198" s="155"/>
    </row>
    <row r="1199" spans="1:7" ht="15" customHeight="1" x14ac:dyDescent="0.2">
      <c r="A1199" s="6" t="s">
        <v>87</v>
      </c>
      <c r="B1199" s="5"/>
      <c r="C1199" s="5"/>
      <c r="D1199" s="5"/>
      <c r="E1199" s="7" t="s">
        <v>88</v>
      </c>
      <c r="G1199" s="155"/>
    </row>
    <row r="1200" spans="1:7" ht="15" customHeight="1" x14ac:dyDescent="0.2">
      <c r="A1200" s="135"/>
      <c r="B1200" s="141"/>
      <c r="C1200" s="5"/>
      <c r="D1200" s="5"/>
      <c r="E1200" s="8"/>
      <c r="G1200" s="155"/>
    </row>
    <row r="1201" spans="1:7" ht="15" customHeight="1" x14ac:dyDescent="0.2">
      <c r="A1201" s="87"/>
      <c r="B1201" s="9" t="s">
        <v>8</v>
      </c>
      <c r="C1201" s="9" t="s">
        <v>9</v>
      </c>
      <c r="D1201" s="10" t="s">
        <v>10</v>
      </c>
      <c r="E1201" s="24" t="s">
        <v>11</v>
      </c>
      <c r="G1201" s="155"/>
    </row>
    <row r="1202" spans="1:7" ht="15" customHeight="1" x14ac:dyDescent="0.2">
      <c r="A1202" s="105"/>
      <c r="B1202" s="130">
        <v>20000000000</v>
      </c>
      <c r="C1202" s="27">
        <v>3269</v>
      </c>
      <c r="D1202" s="76" t="s">
        <v>340</v>
      </c>
      <c r="E1202" s="41">
        <v>-93691</v>
      </c>
      <c r="G1202" s="155"/>
    </row>
    <row r="1203" spans="1:7" ht="15" customHeight="1" x14ac:dyDescent="0.2">
      <c r="A1203" s="105"/>
      <c r="B1203" s="130">
        <v>20000000000</v>
      </c>
      <c r="C1203" s="27">
        <v>3269</v>
      </c>
      <c r="D1203" s="28" t="s">
        <v>57</v>
      </c>
      <c r="E1203" s="41">
        <v>60000</v>
      </c>
      <c r="G1203" s="155"/>
    </row>
    <row r="1204" spans="1:7" ht="15" customHeight="1" x14ac:dyDescent="0.2">
      <c r="A1204" s="105"/>
      <c r="B1204" s="130">
        <v>20000000000</v>
      </c>
      <c r="C1204" s="27">
        <v>3269</v>
      </c>
      <c r="D1204" s="28" t="s">
        <v>60</v>
      </c>
      <c r="E1204" s="41">
        <v>20000</v>
      </c>
      <c r="G1204" s="155"/>
    </row>
    <row r="1205" spans="1:7" ht="15" customHeight="1" x14ac:dyDescent="0.2">
      <c r="A1205" s="105"/>
      <c r="B1205" s="130">
        <v>20000000000</v>
      </c>
      <c r="C1205" s="27">
        <v>3269</v>
      </c>
      <c r="D1205" s="28" t="s">
        <v>58</v>
      </c>
      <c r="E1205" s="41">
        <v>13691</v>
      </c>
      <c r="G1205" s="155"/>
    </row>
    <row r="1206" spans="1:7" ht="15" customHeight="1" x14ac:dyDescent="0.2">
      <c r="A1206" s="117"/>
      <c r="B1206" s="42"/>
      <c r="C1206" s="18" t="s">
        <v>13</v>
      </c>
      <c r="D1206" s="19"/>
      <c r="E1206" s="20">
        <f>SUM(E1202:E1205)</f>
        <v>0</v>
      </c>
      <c r="G1206" s="155"/>
    </row>
    <row r="1207" spans="1:7" ht="15" customHeight="1" x14ac:dyDescent="0.2">
      <c r="G1207" s="155"/>
    </row>
    <row r="1208" spans="1:7" ht="15" customHeight="1" x14ac:dyDescent="0.2">
      <c r="G1208" s="155"/>
    </row>
    <row r="1209" spans="1:7" ht="15" customHeight="1" x14ac:dyDescent="0.25">
      <c r="A1209" s="1" t="s">
        <v>432</v>
      </c>
      <c r="G1209" s="155"/>
    </row>
    <row r="1210" spans="1:7" ht="15" customHeight="1" x14ac:dyDescent="0.2">
      <c r="A1210" s="255" t="s">
        <v>433</v>
      </c>
      <c r="B1210" s="255"/>
      <c r="C1210" s="255"/>
      <c r="D1210" s="255"/>
      <c r="E1210" s="255"/>
      <c r="G1210" s="155"/>
    </row>
    <row r="1211" spans="1:7" ht="15" customHeight="1" x14ac:dyDescent="0.2">
      <c r="A1211" s="255"/>
      <c r="B1211" s="255"/>
      <c r="C1211" s="255"/>
      <c r="D1211" s="255"/>
      <c r="E1211" s="255"/>
      <c r="G1211" s="155"/>
    </row>
    <row r="1212" spans="1:7" ht="15" customHeight="1" x14ac:dyDescent="0.2">
      <c r="A1212" s="254" t="s">
        <v>434</v>
      </c>
      <c r="B1212" s="254"/>
      <c r="C1212" s="254"/>
      <c r="D1212" s="254"/>
      <c r="E1212" s="254"/>
      <c r="G1212" s="155"/>
    </row>
    <row r="1213" spans="1:7" ht="15" customHeight="1" x14ac:dyDescent="0.2">
      <c r="A1213" s="254"/>
      <c r="B1213" s="254"/>
      <c r="C1213" s="254"/>
      <c r="D1213" s="254"/>
      <c r="E1213" s="254"/>
      <c r="G1213" s="155"/>
    </row>
    <row r="1214" spans="1:7" ht="15" customHeight="1" x14ac:dyDescent="0.2">
      <c r="A1214" s="254"/>
      <c r="B1214" s="254"/>
      <c r="C1214" s="254"/>
      <c r="D1214" s="254"/>
      <c r="E1214" s="254"/>
      <c r="G1214" s="155"/>
    </row>
    <row r="1215" spans="1:7" ht="15" customHeight="1" x14ac:dyDescent="0.2">
      <c r="A1215" s="254"/>
      <c r="B1215" s="254"/>
      <c r="C1215" s="254"/>
      <c r="D1215" s="254"/>
      <c r="E1215" s="254"/>
      <c r="G1215" s="155"/>
    </row>
    <row r="1216" spans="1:7" ht="15" customHeight="1" x14ac:dyDescent="0.2">
      <c r="A1216" s="254"/>
      <c r="B1216" s="254"/>
      <c r="C1216" s="254"/>
      <c r="D1216" s="254"/>
      <c r="E1216" s="254"/>
      <c r="G1216" s="155"/>
    </row>
    <row r="1217" spans="1:7" ht="15" customHeight="1" x14ac:dyDescent="0.2">
      <c r="A1217" s="254"/>
      <c r="B1217" s="254"/>
      <c r="C1217" s="254"/>
      <c r="D1217" s="254"/>
      <c r="E1217" s="254"/>
      <c r="G1217" s="155"/>
    </row>
    <row r="1218" spans="1:7" ht="15" customHeight="1" x14ac:dyDescent="0.2">
      <c r="A1218" s="143"/>
      <c r="B1218" s="214"/>
      <c r="C1218" s="143"/>
      <c r="D1218" s="143"/>
      <c r="E1218" s="143"/>
      <c r="G1218" s="155"/>
    </row>
    <row r="1219" spans="1:7" ht="15" customHeight="1" x14ac:dyDescent="0.25">
      <c r="A1219" s="4" t="s">
        <v>14</v>
      </c>
      <c r="B1219" s="100"/>
      <c r="C1219" s="5"/>
      <c r="D1219" s="5"/>
      <c r="E1219" s="5"/>
      <c r="G1219" s="155"/>
    </row>
    <row r="1220" spans="1:7" ht="15" customHeight="1" x14ac:dyDescent="0.2">
      <c r="A1220" s="6" t="s">
        <v>28</v>
      </c>
      <c r="B1220" s="214"/>
      <c r="C1220" s="143"/>
      <c r="D1220" s="143"/>
      <c r="E1220" s="143" t="s">
        <v>29</v>
      </c>
      <c r="G1220" s="155"/>
    </row>
    <row r="1221" spans="1:7" ht="15" customHeight="1" x14ac:dyDescent="0.2">
      <c r="A1221" s="215"/>
      <c r="B1221" s="136"/>
      <c r="C1221" s="5"/>
      <c r="D1221" s="5"/>
      <c r="E1221" s="8"/>
      <c r="G1221" s="155"/>
    </row>
    <row r="1222" spans="1:7" ht="15" customHeight="1" x14ac:dyDescent="0.2">
      <c r="A1222" s="9" t="s">
        <v>7</v>
      </c>
      <c r="B1222" s="9" t="s">
        <v>8</v>
      </c>
      <c r="C1222" s="9" t="s">
        <v>9</v>
      </c>
      <c r="D1222" s="88" t="s">
        <v>10</v>
      </c>
      <c r="E1222" s="24" t="s">
        <v>11</v>
      </c>
      <c r="G1222" s="155"/>
    </row>
    <row r="1223" spans="1:7" ht="15" customHeight="1" x14ac:dyDescent="0.2">
      <c r="A1223" s="144">
        <v>20</v>
      </c>
      <c r="B1223" s="148">
        <v>30002000000</v>
      </c>
      <c r="C1223" s="213">
        <v>4399</v>
      </c>
      <c r="D1223" s="78" t="s">
        <v>30</v>
      </c>
      <c r="E1223" s="29">
        <v>-15552000</v>
      </c>
      <c r="G1223" s="155"/>
    </row>
    <row r="1224" spans="1:7" ht="15" customHeight="1" x14ac:dyDescent="0.2">
      <c r="A1224" s="144">
        <v>20</v>
      </c>
      <c r="B1224" s="148">
        <v>30002001631</v>
      </c>
      <c r="C1224" s="213">
        <v>4357</v>
      </c>
      <c r="D1224" s="78" t="s">
        <v>30</v>
      </c>
      <c r="E1224" s="29">
        <v>214000</v>
      </c>
      <c r="G1224" s="155"/>
    </row>
    <row r="1225" spans="1:7" ht="15" customHeight="1" x14ac:dyDescent="0.2">
      <c r="A1225" s="144">
        <v>20</v>
      </c>
      <c r="B1225" s="148">
        <v>30002001632</v>
      </c>
      <c r="C1225" s="213">
        <v>4357</v>
      </c>
      <c r="D1225" s="78" t="s">
        <v>30</v>
      </c>
      <c r="E1225" s="29">
        <v>303000</v>
      </c>
      <c r="G1225" s="155"/>
    </row>
    <row r="1226" spans="1:7" ht="15" customHeight="1" x14ac:dyDescent="0.2">
      <c r="A1226" s="144">
        <v>20</v>
      </c>
      <c r="B1226" s="148">
        <v>30002001637</v>
      </c>
      <c r="C1226" s="213">
        <v>4357</v>
      </c>
      <c r="D1226" s="78" t="s">
        <v>30</v>
      </c>
      <c r="E1226" s="29">
        <v>1572000</v>
      </c>
      <c r="G1226" s="155"/>
    </row>
    <row r="1227" spans="1:7" ht="15" customHeight="1" x14ac:dyDescent="0.2">
      <c r="A1227" s="144">
        <v>20</v>
      </c>
      <c r="B1227" s="148">
        <v>30002001639</v>
      </c>
      <c r="C1227" s="213">
        <v>4351</v>
      </c>
      <c r="D1227" s="78" t="s">
        <v>30</v>
      </c>
      <c r="E1227" s="29">
        <v>401000</v>
      </c>
      <c r="G1227" s="155"/>
    </row>
    <row r="1228" spans="1:7" ht="15" customHeight="1" x14ac:dyDescent="0.2">
      <c r="A1228" s="144">
        <v>20</v>
      </c>
      <c r="B1228" s="148">
        <v>30002001640</v>
      </c>
      <c r="C1228" s="213">
        <v>4357</v>
      </c>
      <c r="D1228" s="78" t="s">
        <v>30</v>
      </c>
      <c r="E1228" s="29">
        <v>1784000</v>
      </c>
      <c r="G1228" s="155"/>
    </row>
    <row r="1229" spans="1:7" ht="15" customHeight="1" x14ac:dyDescent="0.2">
      <c r="A1229" s="144">
        <v>20</v>
      </c>
      <c r="B1229" s="148">
        <v>30002001641</v>
      </c>
      <c r="C1229" s="213">
        <v>4356</v>
      </c>
      <c r="D1229" s="78" t="s">
        <v>30</v>
      </c>
      <c r="E1229" s="29">
        <v>648000</v>
      </c>
      <c r="G1229" s="155"/>
    </row>
    <row r="1230" spans="1:7" ht="15" customHeight="1" x14ac:dyDescent="0.2">
      <c r="A1230" s="144">
        <v>20</v>
      </c>
      <c r="B1230" s="148">
        <v>30002001642</v>
      </c>
      <c r="C1230" s="213">
        <v>4357</v>
      </c>
      <c r="D1230" s="78" t="s">
        <v>30</v>
      </c>
      <c r="E1230" s="29">
        <v>1202000</v>
      </c>
      <c r="G1230" s="155"/>
    </row>
    <row r="1231" spans="1:7" ht="15" customHeight="1" x14ac:dyDescent="0.2">
      <c r="A1231" s="144">
        <v>20</v>
      </c>
      <c r="B1231" s="148">
        <v>30002001644</v>
      </c>
      <c r="C1231" s="213">
        <v>4372</v>
      </c>
      <c r="D1231" s="78" t="s">
        <v>30</v>
      </c>
      <c r="E1231" s="29">
        <v>168000</v>
      </c>
      <c r="G1231" s="155"/>
    </row>
    <row r="1232" spans="1:7" ht="15" customHeight="1" x14ac:dyDescent="0.2">
      <c r="A1232" s="144">
        <v>20</v>
      </c>
      <c r="B1232" s="148">
        <v>30002001646</v>
      </c>
      <c r="C1232" s="213">
        <v>4357</v>
      </c>
      <c r="D1232" s="78" t="s">
        <v>30</v>
      </c>
      <c r="E1232" s="29">
        <v>773000</v>
      </c>
      <c r="G1232" s="155"/>
    </row>
    <row r="1233" spans="1:7" ht="15" customHeight="1" x14ac:dyDescent="0.2">
      <c r="A1233" s="144">
        <v>20</v>
      </c>
      <c r="B1233" s="148">
        <v>30002001647</v>
      </c>
      <c r="C1233" s="213">
        <v>4357</v>
      </c>
      <c r="D1233" s="78" t="s">
        <v>30</v>
      </c>
      <c r="E1233" s="29">
        <v>613000</v>
      </c>
      <c r="G1233" s="155"/>
    </row>
    <row r="1234" spans="1:7" ht="15" customHeight="1" x14ac:dyDescent="0.2">
      <c r="A1234" s="144">
        <v>20</v>
      </c>
      <c r="B1234" s="148">
        <v>30002001648</v>
      </c>
      <c r="C1234" s="213">
        <v>4354</v>
      </c>
      <c r="D1234" s="78" t="s">
        <v>30</v>
      </c>
      <c r="E1234" s="29">
        <v>1095000</v>
      </c>
      <c r="G1234" s="155"/>
    </row>
    <row r="1235" spans="1:7" ht="15" customHeight="1" x14ac:dyDescent="0.2">
      <c r="A1235" s="144">
        <v>20</v>
      </c>
      <c r="B1235" s="148">
        <v>30002001650</v>
      </c>
      <c r="C1235" s="213">
        <v>4357</v>
      </c>
      <c r="D1235" s="78" t="s">
        <v>30</v>
      </c>
      <c r="E1235" s="29">
        <v>403000</v>
      </c>
      <c r="G1235" s="155"/>
    </row>
    <row r="1236" spans="1:7" ht="15" customHeight="1" x14ac:dyDescent="0.2">
      <c r="A1236" s="144">
        <v>20</v>
      </c>
      <c r="B1236" s="148">
        <v>30002001651</v>
      </c>
      <c r="C1236" s="213">
        <v>4356</v>
      </c>
      <c r="D1236" s="78" t="s">
        <v>30</v>
      </c>
      <c r="E1236" s="29">
        <v>515000</v>
      </c>
      <c r="G1236" s="155"/>
    </row>
    <row r="1237" spans="1:7" ht="15" customHeight="1" x14ac:dyDescent="0.2">
      <c r="A1237" s="144">
        <v>20</v>
      </c>
      <c r="B1237" s="148">
        <v>30002001652</v>
      </c>
      <c r="C1237" s="213">
        <v>4357</v>
      </c>
      <c r="D1237" s="78" t="s">
        <v>30</v>
      </c>
      <c r="E1237" s="29">
        <v>3462000</v>
      </c>
      <c r="G1237" s="155"/>
    </row>
    <row r="1238" spans="1:7" ht="15" customHeight="1" x14ac:dyDescent="0.2">
      <c r="A1238" s="144">
        <v>20</v>
      </c>
      <c r="B1238" s="148">
        <v>30002001654</v>
      </c>
      <c r="C1238" s="213">
        <v>4357</v>
      </c>
      <c r="D1238" s="78" t="s">
        <v>30</v>
      </c>
      <c r="E1238" s="29">
        <v>1052000</v>
      </c>
      <c r="G1238" s="155"/>
    </row>
    <row r="1239" spans="1:7" ht="15" customHeight="1" x14ac:dyDescent="0.2">
      <c r="A1239" s="144">
        <v>20</v>
      </c>
      <c r="B1239" s="148">
        <v>30002001656</v>
      </c>
      <c r="C1239" s="213">
        <v>4357</v>
      </c>
      <c r="D1239" s="78" t="s">
        <v>30</v>
      </c>
      <c r="E1239" s="29">
        <v>463000</v>
      </c>
      <c r="G1239" s="155"/>
    </row>
    <row r="1240" spans="1:7" ht="15" customHeight="1" x14ac:dyDescent="0.2">
      <c r="A1240" s="144">
        <v>20</v>
      </c>
      <c r="B1240" s="148">
        <v>30002001661</v>
      </c>
      <c r="C1240" s="213">
        <v>4357</v>
      </c>
      <c r="D1240" s="78" t="s">
        <v>30</v>
      </c>
      <c r="E1240" s="29">
        <v>399000</v>
      </c>
      <c r="G1240" s="155"/>
    </row>
    <row r="1241" spans="1:7" ht="15" customHeight="1" x14ac:dyDescent="0.2">
      <c r="A1241" s="144">
        <v>20</v>
      </c>
      <c r="B1241" s="148">
        <v>30002001662</v>
      </c>
      <c r="C1241" s="213">
        <v>4357</v>
      </c>
      <c r="D1241" s="78" t="s">
        <v>30</v>
      </c>
      <c r="E1241" s="29">
        <v>485000</v>
      </c>
      <c r="G1241" s="155"/>
    </row>
    <row r="1242" spans="1:7" ht="15" customHeight="1" x14ac:dyDescent="0.2">
      <c r="A1242" s="144"/>
      <c r="B1242" s="146"/>
      <c r="C1242" s="18" t="s">
        <v>13</v>
      </c>
      <c r="D1242" s="19"/>
      <c r="E1242" s="20">
        <f>SUM(E1223:E1241)</f>
        <v>0</v>
      </c>
      <c r="G1242" s="155"/>
    </row>
    <row r="1243" spans="1:7" ht="15" customHeight="1" x14ac:dyDescent="0.2">
      <c r="G1243" s="155"/>
    </row>
    <row r="1244" spans="1:7" ht="15" customHeight="1" x14ac:dyDescent="0.2">
      <c r="G1244" s="155"/>
    </row>
    <row r="1245" spans="1:7" ht="15" customHeight="1" x14ac:dyDescent="0.2">
      <c r="G1245" s="155"/>
    </row>
    <row r="1246" spans="1:7" ht="15" customHeight="1" x14ac:dyDescent="0.2">
      <c r="G1246" s="155"/>
    </row>
    <row r="1247" spans="1:7" ht="15" customHeight="1" x14ac:dyDescent="0.2">
      <c r="G1247" s="155"/>
    </row>
    <row r="1248" spans="1:7" ht="15" customHeight="1" x14ac:dyDescent="0.2">
      <c r="G1248" s="155"/>
    </row>
    <row r="1249" spans="1:7" ht="15" customHeight="1" x14ac:dyDescent="0.2">
      <c r="G1249" s="155"/>
    </row>
    <row r="1250" spans="1:7" ht="15" customHeight="1" x14ac:dyDescent="0.25">
      <c r="A1250" s="1" t="s">
        <v>435</v>
      </c>
      <c r="G1250" s="155"/>
    </row>
    <row r="1251" spans="1:7" ht="15" customHeight="1" x14ac:dyDescent="0.2">
      <c r="A1251" s="255" t="s">
        <v>436</v>
      </c>
      <c r="B1251" s="255"/>
      <c r="C1251" s="255"/>
      <c r="D1251" s="255"/>
      <c r="E1251" s="255"/>
      <c r="G1251" s="155"/>
    </row>
    <row r="1252" spans="1:7" ht="15" customHeight="1" x14ac:dyDescent="0.2">
      <c r="A1252" s="255"/>
      <c r="B1252" s="255"/>
      <c r="C1252" s="255"/>
      <c r="D1252" s="255"/>
      <c r="E1252" s="255"/>
      <c r="G1252" s="155"/>
    </row>
    <row r="1253" spans="1:7" ht="15" customHeight="1" x14ac:dyDescent="0.2">
      <c r="A1253" s="254" t="s">
        <v>437</v>
      </c>
      <c r="B1253" s="254"/>
      <c r="C1253" s="254"/>
      <c r="D1253" s="254"/>
      <c r="E1253" s="254"/>
      <c r="G1253" s="155"/>
    </row>
    <row r="1254" spans="1:7" ht="15" customHeight="1" x14ac:dyDescent="0.2">
      <c r="A1254" s="254"/>
      <c r="B1254" s="254"/>
      <c r="C1254" s="254"/>
      <c r="D1254" s="254"/>
      <c r="E1254" s="254"/>
      <c r="G1254" s="155"/>
    </row>
    <row r="1255" spans="1:7" ht="15" customHeight="1" x14ac:dyDescent="0.2">
      <c r="A1255" s="254"/>
      <c r="B1255" s="254"/>
      <c r="C1255" s="254"/>
      <c r="D1255" s="254"/>
      <c r="E1255" s="254"/>
      <c r="G1255" s="155"/>
    </row>
    <row r="1256" spans="1:7" ht="15" customHeight="1" x14ac:dyDescent="0.2">
      <c r="A1256" s="254"/>
      <c r="B1256" s="254"/>
      <c r="C1256" s="254"/>
      <c r="D1256" s="254"/>
      <c r="E1256" s="254"/>
      <c r="G1256" s="155"/>
    </row>
    <row r="1257" spans="1:7" ht="15" customHeight="1" x14ac:dyDescent="0.2">
      <c r="G1257" s="155"/>
    </row>
    <row r="1258" spans="1:7" ht="15" customHeight="1" x14ac:dyDescent="0.25">
      <c r="A1258" s="4" t="s">
        <v>14</v>
      </c>
      <c r="B1258" s="5"/>
      <c r="C1258" s="5"/>
      <c r="D1258" s="5"/>
      <c r="E1258" s="5"/>
      <c r="G1258" s="155"/>
    </row>
    <row r="1259" spans="1:7" ht="15" customHeight="1" x14ac:dyDescent="0.2">
      <c r="A1259" s="61" t="s">
        <v>231</v>
      </c>
      <c r="B1259" s="35"/>
      <c r="C1259" s="35"/>
      <c r="D1259" s="35"/>
      <c r="E1259" s="36" t="s">
        <v>232</v>
      </c>
      <c r="G1259" s="155"/>
    </row>
    <row r="1260" spans="1:7" ht="15" customHeight="1" x14ac:dyDescent="0.25">
      <c r="A1260" s="4"/>
      <c r="B1260" s="143"/>
      <c r="C1260" s="5"/>
      <c r="D1260" s="5"/>
      <c r="E1260" s="8"/>
      <c r="G1260" s="155"/>
    </row>
    <row r="1261" spans="1:7" ht="15" customHeight="1" x14ac:dyDescent="0.2">
      <c r="A1261" s="216"/>
      <c r="B1261" s="9" t="s">
        <v>8</v>
      </c>
      <c r="C1261" s="9" t="s">
        <v>9</v>
      </c>
      <c r="D1261" s="10" t="s">
        <v>10</v>
      </c>
      <c r="E1261" s="9" t="s">
        <v>11</v>
      </c>
      <c r="G1261" s="155"/>
    </row>
    <row r="1262" spans="1:7" ht="15" customHeight="1" x14ac:dyDescent="0.2">
      <c r="A1262" s="150"/>
      <c r="B1262" s="190">
        <v>20004000000</v>
      </c>
      <c r="C1262" s="145">
        <v>2299</v>
      </c>
      <c r="D1262" s="76" t="s">
        <v>43</v>
      </c>
      <c r="E1262" s="72">
        <v>-80000</v>
      </c>
      <c r="G1262" s="155"/>
    </row>
    <row r="1263" spans="1:7" ht="15" customHeight="1" x14ac:dyDescent="0.2">
      <c r="A1263" s="150"/>
      <c r="B1263" s="190">
        <v>20000000000</v>
      </c>
      <c r="C1263" s="145">
        <v>2223</v>
      </c>
      <c r="D1263" s="133" t="s">
        <v>23</v>
      </c>
      <c r="E1263" s="72">
        <v>80000</v>
      </c>
      <c r="G1263" s="155"/>
    </row>
    <row r="1264" spans="1:7" ht="15" customHeight="1" x14ac:dyDescent="0.2">
      <c r="A1264" s="217"/>
      <c r="B1264" s="218"/>
      <c r="C1264" s="18" t="s">
        <v>13</v>
      </c>
      <c r="D1264" s="19"/>
      <c r="E1264" s="20">
        <f>SUM(E1262:E1263)</f>
        <v>0</v>
      </c>
      <c r="G1264" s="155"/>
    </row>
    <row r="1265" spans="1:7" ht="15" customHeight="1" x14ac:dyDescent="0.2">
      <c r="G1265" s="155"/>
    </row>
    <row r="1266" spans="1:7" ht="15" customHeight="1" x14ac:dyDescent="0.2">
      <c r="G1266" s="155"/>
    </row>
    <row r="1267" spans="1:7" ht="15" customHeight="1" x14ac:dyDescent="0.25">
      <c r="A1267" s="1" t="s">
        <v>438</v>
      </c>
      <c r="G1267" s="155"/>
    </row>
    <row r="1268" spans="1:7" ht="15" customHeight="1" x14ac:dyDescent="0.2">
      <c r="A1268" s="255" t="s">
        <v>278</v>
      </c>
      <c r="B1268" s="255"/>
      <c r="C1268" s="255"/>
      <c r="D1268" s="255"/>
      <c r="E1268" s="255"/>
      <c r="G1268" s="155"/>
    </row>
    <row r="1269" spans="1:7" ht="15" customHeight="1" x14ac:dyDescent="0.2">
      <c r="A1269" s="255"/>
      <c r="B1269" s="255"/>
      <c r="C1269" s="255"/>
      <c r="D1269" s="255"/>
      <c r="E1269" s="255"/>
      <c r="G1269" s="155"/>
    </row>
    <row r="1270" spans="1:7" ht="15" customHeight="1" x14ac:dyDescent="0.2">
      <c r="A1270" s="254" t="s">
        <v>439</v>
      </c>
      <c r="B1270" s="254"/>
      <c r="C1270" s="254"/>
      <c r="D1270" s="254"/>
      <c r="E1270" s="254"/>
      <c r="G1270" s="155"/>
    </row>
    <row r="1271" spans="1:7" ht="15" customHeight="1" x14ac:dyDescent="0.2">
      <c r="A1271" s="254"/>
      <c r="B1271" s="254"/>
      <c r="C1271" s="254"/>
      <c r="D1271" s="254"/>
      <c r="E1271" s="254"/>
      <c r="G1271" s="155"/>
    </row>
    <row r="1272" spans="1:7" ht="15" customHeight="1" x14ac:dyDescent="0.2">
      <c r="A1272" s="254"/>
      <c r="B1272" s="254"/>
      <c r="C1272" s="254"/>
      <c r="D1272" s="254"/>
      <c r="E1272" s="254"/>
      <c r="G1272" s="155"/>
    </row>
    <row r="1273" spans="1:7" ht="15" customHeight="1" x14ac:dyDescent="0.2">
      <c r="A1273" s="254"/>
      <c r="B1273" s="254"/>
      <c r="C1273" s="254"/>
      <c r="D1273" s="254"/>
      <c r="E1273" s="254"/>
      <c r="G1273" s="155"/>
    </row>
    <row r="1274" spans="1:7" ht="15" customHeight="1" x14ac:dyDescent="0.2">
      <c r="A1274" s="254"/>
      <c r="B1274" s="254"/>
      <c r="C1274" s="254"/>
      <c r="D1274" s="254"/>
      <c r="E1274" s="254"/>
      <c r="G1274" s="155"/>
    </row>
    <row r="1275" spans="1:7" ht="15" customHeight="1" x14ac:dyDescent="0.2">
      <c r="A1275" s="254"/>
      <c r="B1275" s="254"/>
      <c r="C1275" s="254"/>
      <c r="D1275" s="254"/>
      <c r="E1275" s="254"/>
      <c r="G1275" s="155"/>
    </row>
    <row r="1276" spans="1:7" ht="15" customHeight="1" x14ac:dyDescent="0.25">
      <c r="A1276" s="1"/>
      <c r="G1276" s="155"/>
    </row>
    <row r="1277" spans="1:7" ht="15" customHeight="1" x14ac:dyDescent="0.25">
      <c r="A1277" s="34" t="s">
        <v>14</v>
      </c>
      <c r="B1277" s="35"/>
      <c r="C1277" s="35"/>
      <c r="D1277" s="35"/>
      <c r="E1277" s="45"/>
      <c r="G1277" s="155"/>
    </row>
    <row r="1278" spans="1:7" ht="15" customHeight="1" x14ac:dyDescent="0.2">
      <c r="A1278" s="6" t="s">
        <v>48</v>
      </c>
      <c r="B1278" s="5"/>
      <c r="C1278" s="5"/>
      <c r="D1278" s="5"/>
      <c r="E1278" s="7" t="s">
        <v>49</v>
      </c>
      <c r="G1278" s="155"/>
    </row>
    <row r="1279" spans="1:7" ht="15" customHeight="1" x14ac:dyDescent="0.2">
      <c r="A1279" s="6"/>
      <c r="B1279" s="5"/>
      <c r="C1279" s="5"/>
      <c r="D1279" s="5"/>
      <c r="E1279" s="8"/>
      <c r="G1279" s="155"/>
    </row>
    <row r="1280" spans="1:7" ht="15" customHeight="1" x14ac:dyDescent="0.2">
      <c r="A1280" s="9" t="s">
        <v>7</v>
      </c>
      <c r="B1280" s="24" t="s">
        <v>8</v>
      </c>
      <c r="C1280" s="9" t="s">
        <v>9</v>
      </c>
      <c r="D1280" s="10" t="s">
        <v>10</v>
      </c>
      <c r="E1280" s="11" t="s">
        <v>11</v>
      </c>
      <c r="G1280" s="155"/>
    </row>
    <row r="1281" spans="1:7" ht="15" customHeight="1" x14ac:dyDescent="0.2">
      <c r="A1281" s="50">
        <v>1</v>
      </c>
      <c r="B1281" s="71">
        <v>30103003011</v>
      </c>
      <c r="C1281" s="39">
        <v>3319</v>
      </c>
      <c r="D1281" s="28" t="s">
        <v>404</v>
      </c>
      <c r="E1281" s="59">
        <v>-300000</v>
      </c>
      <c r="G1281" s="155"/>
    </row>
    <row r="1282" spans="1:7" ht="15" customHeight="1" x14ac:dyDescent="0.2">
      <c r="A1282" s="50">
        <v>1</v>
      </c>
      <c r="B1282" s="71">
        <v>30103003011</v>
      </c>
      <c r="C1282" s="39">
        <v>3319</v>
      </c>
      <c r="D1282" s="28" t="s">
        <v>107</v>
      </c>
      <c r="E1282" s="59">
        <v>300000</v>
      </c>
      <c r="G1282" s="155"/>
    </row>
    <row r="1283" spans="1:7" ht="15" customHeight="1" x14ac:dyDescent="0.2">
      <c r="A1283" s="116"/>
      <c r="B1283" s="51"/>
      <c r="C1283" s="52" t="s">
        <v>13</v>
      </c>
      <c r="D1283" s="53"/>
      <c r="E1283" s="54">
        <f>SUM(E1281:E1282)</f>
        <v>0</v>
      </c>
      <c r="G1283" s="155"/>
    </row>
    <row r="1284" spans="1:7" ht="15" customHeight="1" x14ac:dyDescent="0.2">
      <c r="G1284" s="155"/>
    </row>
    <row r="1285" spans="1:7" ht="15" customHeight="1" x14ac:dyDescent="0.2">
      <c r="G1285" s="155"/>
    </row>
    <row r="1286" spans="1:7" ht="15" customHeight="1" x14ac:dyDescent="0.25">
      <c r="A1286" s="1" t="s">
        <v>440</v>
      </c>
      <c r="G1286" s="155"/>
    </row>
    <row r="1287" spans="1:7" ht="15" customHeight="1" x14ac:dyDescent="0.2">
      <c r="A1287" s="255" t="s">
        <v>283</v>
      </c>
      <c r="B1287" s="255"/>
      <c r="C1287" s="255"/>
      <c r="D1287" s="255"/>
      <c r="E1287" s="255"/>
      <c r="G1287" s="155"/>
    </row>
    <row r="1288" spans="1:7" ht="15" customHeight="1" x14ac:dyDescent="0.2">
      <c r="A1288" s="255"/>
      <c r="B1288" s="255"/>
      <c r="C1288" s="255"/>
      <c r="D1288" s="255"/>
      <c r="E1288" s="255"/>
      <c r="G1288" s="155"/>
    </row>
    <row r="1289" spans="1:7" ht="15" customHeight="1" x14ac:dyDescent="0.2">
      <c r="A1289" s="254" t="s">
        <v>441</v>
      </c>
      <c r="B1289" s="254"/>
      <c r="C1289" s="254"/>
      <c r="D1289" s="254"/>
      <c r="E1289" s="254"/>
      <c r="G1289" s="155"/>
    </row>
    <row r="1290" spans="1:7" ht="15" customHeight="1" x14ac:dyDescent="0.2">
      <c r="A1290" s="254"/>
      <c r="B1290" s="254"/>
      <c r="C1290" s="254"/>
      <c r="D1290" s="254"/>
      <c r="E1290" s="254"/>
      <c r="G1290" s="155"/>
    </row>
    <row r="1291" spans="1:7" ht="15" customHeight="1" x14ac:dyDescent="0.2">
      <c r="A1291" s="254"/>
      <c r="B1291" s="254"/>
      <c r="C1291" s="254"/>
      <c r="D1291" s="254"/>
      <c r="E1291" s="254"/>
      <c r="G1291" s="155"/>
    </row>
    <row r="1292" spans="1:7" ht="15" customHeight="1" x14ac:dyDescent="0.2">
      <c r="A1292" s="254"/>
      <c r="B1292" s="254"/>
      <c r="C1292" s="254"/>
      <c r="D1292" s="254"/>
      <c r="E1292" s="254"/>
      <c r="G1292" s="155"/>
    </row>
    <row r="1293" spans="1:7" ht="15" customHeight="1" x14ac:dyDescent="0.2">
      <c r="A1293" s="254"/>
      <c r="B1293" s="254"/>
      <c r="C1293" s="254"/>
      <c r="D1293" s="254"/>
      <c r="E1293" s="254"/>
      <c r="G1293" s="155"/>
    </row>
    <row r="1294" spans="1:7" ht="15" customHeight="1" x14ac:dyDescent="0.2">
      <c r="A1294" s="254"/>
      <c r="B1294" s="254"/>
      <c r="C1294" s="254"/>
      <c r="D1294" s="254"/>
      <c r="E1294" s="254"/>
      <c r="G1294" s="155"/>
    </row>
    <row r="1295" spans="1:7" ht="15" customHeight="1" x14ac:dyDescent="0.2">
      <c r="G1295" s="155"/>
    </row>
    <row r="1296" spans="1:7" ht="15" customHeight="1" x14ac:dyDescent="0.2">
      <c r="G1296" s="155"/>
    </row>
    <row r="1297" spans="1:7" ht="15" customHeight="1" x14ac:dyDescent="0.2">
      <c r="G1297" s="155"/>
    </row>
    <row r="1298" spans="1:7" ht="15" customHeight="1" x14ac:dyDescent="0.2">
      <c r="G1298" s="155"/>
    </row>
    <row r="1299" spans="1:7" ht="15" customHeight="1" x14ac:dyDescent="0.2">
      <c r="G1299" s="155"/>
    </row>
    <row r="1300" spans="1:7" ht="15" customHeight="1" x14ac:dyDescent="0.2">
      <c r="G1300" s="155"/>
    </row>
    <row r="1301" spans="1:7" ht="15" customHeight="1" x14ac:dyDescent="0.2">
      <c r="G1301" s="155"/>
    </row>
    <row r="1302" spans="1:7" ht="15" customHeight="1" x14ac:dyDescent="0.25">
      <c r="A1302" s="34" t="s">
        <v>14</v>
      </c>
      <c r="B1302" s="35"/>
      <c r="C1302" s="35"/>
      <c r="D1302" s="21"/>
      <c r="E1302" s="21"/>
      <c r="G1302" s="155"/>
    </row>
    <row r="1303" spans="1:7" ht="15" customHeight="1" x14ac:dyDescent="0.2">
      <c r="A1303" s="61" t="s">
        <v>31</v>
      </c>
      <c r="B1303" s="35"/>
      <c r="C1303" s="35"/>
      <c r="D1303" s="35"/>
      <c r="E1303" s="36" t="s">
        <v>32</v>
      </c>
      <c r="G1303" s="155"/>
    </row>
    <row r="1304" spans="1:7" ht="15" customHeight="1" x14ac:dyDescent="0.2">
      <c r="A1304" s="45"/>
      <c r="B1304" s="46"/>
      <c r="C1304" s="35"/>
      <c r="D1304" s="45"/>
      <c r="E1304" s="47"/>
      <c r="G1304" s="155"/>
    </row>
    <row r="1305" spans="1:7" ht="15" customHeight="1" x14ac:dyDescent="0.2">
      <c r="A1305" s="24" t="s">
        <v>7</v>
      </c>
      <c r="B1305" s="24" t="s">
        <v>8</v>
      </c>
      <c r="C1305" s="24" t="s">
        <v>9</v>
      </c>
      <c r="D1305" s="48" t="s">
        <v>10</v>
      </c>
      <c r="E1305" s="24" t="s">
        <v>11</v>
      </c>
      <c r="G1305" s="155"/>
    </row>
    <row r="1306" spans="1:7" ht="15" customHeight="1" x14ac:dyDescent="0.2">
      <c r="A1306" s="37">
        <v>255</v>
      </c>
      <c r="B1306" s="130">
        <v>30100000000</v>
      </c>
      <c r="C1306" s="57">
        <v>3544</v>
      </c>
      <c r="D1306" s="28" t="s">
        <v>404</v>
      </c>
      <c r="E1306" s="41">
        <v>-100000</v>
      </c>
      <c r="G1306" s="155"/>
    </row>
    <row r="1307" spans="1:7" ht="15" customHeight="1" x14ac:dyDescent="0.2">
      <c r="A1307" s="37"/>
      <c r="B1307" s="71">
        <v>30102000000</v>
      </c>
      <c r="C1307" s="57">
        <v>3592</v>
      </c>
      <c r="D1307" s="76" t="s">
        <v>126</v>
      </c>
      <c r="E1307" s="41">
        <v>-1000000</v>
      </c>
      <c r="G1307" s="155"/>
    </row>
    <row r="1308" spans="1:7" ht="15" customHeight="1" x14ac:dyDescent="0.2">
      <c r="A1308" s="37"/>
      <c r="B1308" s="71">
        <v>30102000000</v>
      </c>
      <c r="C1308" s="57">
        <v>3592</v>
      </c>
      <c r="D1308" s="76" t="s">
        <v>75</v>
      </c>
      <c r="E1308" s="41">
        <v>-2000000</v>
      </c>
      <c r="G1308" s="155"/>
    </row>
    <row r="1309" spans="1:7" ht="15" customHeight="1" x14ac:dyDescent="0.2">
      <c r="A1309" s="37">
        <v>258</v>
      </c>
      <c r="B1309" s="71">
        <v>30102000000</v>
      </c>
      <c r="C1309" s="57">
        <v>3592</v>
      </c>
      <c r="D1309" s="76" t="s">
        <v>126</v>
      </c>
      <c r="E1309" s="41">
        <v>1000000</v>
      </c>
      <c r="G1309" s="155"/>
    </row>
    <row r="1310" spans="1:7" ht="15" customHeight="1" x14ac:dyDescent="0.2">
      <c r="A1310" s="37">
        <v>258</v>
      </c>
      <c r="B1310" s="71">
        <v>30102000000</v>
      </c>
      <c r="C1310" s="57">
        <v>3592</v>
      </c>
      <c r="D1310" s="76" t="s">
        <v>75</v>
      </c>
      <c r="E1310" s="41">
        <v>2000000</v>
      </c>
      <c r="G1310" s="155"/>
    </row>
    <row r="1311" spans="1:7" ht="15" customHeight="1" x14ac:dyDescent="0.2">
      <c r="A1311" s="37">
        <v>255</v>
      </c>
      <c r="B1311" s="130">
        <v>20000000000</v>
      </c>
      <c r="C1311" s="57">
        <v>3544</v>
      </c>
      <c r="D1311" s="28" t="s">
        <v>17</v>
      </c>
      <c r="E1311" s="41">
        <v>100000</v>
      </c>
      <c r="G1311" s="155"/>
    </row>
    <row r="1312" spans="1:7" ht="15" customHeight="1" x14ac:dyDescent="0.2">
      <c r="A1312" s="116"/>
      <c r="B1312" s="51"/>
      <c r="C1312" s="52" t="s">
        <v>13</v>
      </c>
      <c r="D1312" s="53"/>
      <c r="E1312" s="54">
        <f>SUM(E1306:E1311)</f>
        <v>0</v>
      </c>
      <c r="G1312" s="155"/>
    </row>
    <row r="1313" spans="1:7" ht="15" customHeight="1" x14ac:dyDescent="0.2">
      <c r="G1313" s="155"/>
    </row>
    <row r="1314" spans="1:7" ht="15" customHeight="1" x14ac:dyDescent="0.2">
      <c r="G1314" s="155"/>
    </row>
    <row r="1315" spans="1:7" ht="15" customHeight="1" x14ac:dyDescent="0.25">
      <c r="A1315" s="1" t="s">
        <v>442</v>
      </c>
      <c r="G1315" s="155"/>
    </row>
    <row r="1316" spans="1:7" ht="15" customHeight="1" x14ac:dyDescent="0.2">
      <c r="A1316" s="255" t="s">
        <v>161</v>
      </c>
      <c r="B1316" s="255"/>
      <c r="C1316" s="255"/>
      <c r="D1316" s="255"/>
      <c r="E1316" s="255"/>
      <c r="G1316" s="155"/>
    </row>
    <row r="1317" spans="1:7" ht="15" customHeight="1" x14ac:dyDescent="0.2">
      <c r="A1317" s="255"/>
      <c r="B1317" s="255"/>
      <c r="C1317" s="255"/>
      <c r="D1317" s="255"/>
      <c r="E1317" s="255"/>
      <c r="G1317" s="155"/>
    </row>
    <row r="1318" spans="1:7" ht="15" customHeight="1" x14ac:dyDescent="0.2">
      <c r="A1318" s="254" t="s">
        <v>443</v>
      </c>
      <c r="B1318" s="254"/>
      <c r="C1318" s="254"/>
      <c r="D1318" s="254"/>
      <c r="E1318" s="254"/>
      <c r="G1318" s="155"/>
    </row>
    <row r="1319" spans="1:7" ht="15" customHeight="1" x14ac:dyDescent="0.2">
      <c r="A1319" s="254"/>
      <c r="B1319" s="254"/>
      <c r="C1319" s="254"/>
      <c r="D1319" s="254"/>
      <c r="E1319" s="254"/>
      <c r="G1319" s="155"/>
    </row>
    <row r="1320" spans="1:7" ht="15" customHeight="1" x14ac:dyDescent="0.2">
      <c r="A1320" s="254"/>
      <c r="B1320" s="254"/>
      <c r="C1320" s="254"/>
      <c r="D1320" s="254"/>
      <c r="E1320" s="254"/>
      <c r="G1320" s="155"/>
    </row>
    <row r="1321" spans="1:7" ht="15" customHeight="1" x14ac:dyDescent="0.2">
      <c r="A1321" s="254"/>
      <c r="B1321" s="254"/>
      <c r="C1321" s="254"/>
      <c r="D1321" s="254"/>
      <c r="E1321" s="254"/>
      <c r="G1321" s="155"/>
    </row>
    <row r="1322" spans="1:7" ht="15" customHeight="1" x14ac:dyDescent="0.2">
      <c r="A1322" s="254"/>
      <c r="B1322" s="254"/>
      <c r="C1322" s="254"/>
      <c r="D1322" s="254"/>
      <c r="E1322" s="254"/>
      <c r="G1322" s="155"/>
    </row>
    <row r="1323" spans="1:7" ht="15" customHeight="1" x14ac:dyDescent="0.2">
      <c r="A1323" s="254"/>
      <c r="B1323" s="254"/>
      <c r="C1323" s="254"/>
      <c r="D1323" s="254"/>
      <c r="E1323" s="254"/>
      <c r="G1323" s="155"/>
    </row>
    <row r="1324" spans="1:7" ht="15" customHeight="1" x14ac:dyDescent="0.2">
      <c r="A1324" s="254"/>
      <c r="B1324" s="254"/>
      <c r="C1324" s="254"/>
      <c r="D1324" s="254"/>
      <c r="E1324" s="254"/>
      <c r="G1324" s="155"/>
    </row>
    <row r="1325" spans="1:7" ht="15" customHeight="1" x14ac:dyDescent="0.2">
      <c r="A1325" s="254"/>
      <c r="B1325" s="254"/>
      <c r="C1325" s="254"/>
      <c r="D1325" s="254"/>
      <c r="E1325" s="254"/>
      <c r="G1325" s="155"/>
    </row>
    <row r="1326" spans="1:7" ht="15" customHeight="1" x14ac:dyDescent="0.2">
      <c r="A1326" s="254"/>
      <c r="B1326" s="254"/>
      <c r="C1326" s="254"/>
      <c r="D1326" s="254"/>
      <c r="E1326" s="254"/>
      <c r="G1326" s="155"/>
    </row>
    <row r="1327" spans="1:7" ht="15" customHeight="1" x14ac:dyDescent="0.2">
      <c r="A1327" s="254"/>
      <c r="B1327" s="254"/>
      <c r="C1327" s="254"/>
      <c r="D1327" s="254"/>
      <c r="E1327" s="254"/>
      <c r="G1327" s="155"/>
    </row>
    <row r="1328" spans="1:7" ht="15" customHeight="1" x14ac:dyDescent="0.2">
      <c r="A1328" s="254"/>
      <c r="B1328" s="254"/>
      <c r="C1328" s="254"/>
      <c r="D1328" s="254"/>
      <c r="E1328" s="254"/>
      <c r="G1328" s="155"/>
    </row>
    <row r="1329" spans="1:7" ht="15" customHeight="1" x14ac:dyDescent="0.2"/>
    <row r="1330" spans="1:7" ht="15" customHeight="1" x14ac:dyDescent="0.25">
      <c r="A1330" s="4" t="s">
        <v>14</v>
      </c>
      <c r="B1330" s="5"/>
      <c r="C1330" s="5"/>
      <c r="D1330" s="5"/>
      <c r="E1330" s="5"/>
    </row>
    <row r="1331" spans="1:7" ht="15" customHeight="1" x14ac:dyDescent="0.2">
      <c r="A1331" s="6" t="s">
        <v>163</v>
      </c>
      <c r="B1331" s="5"/>
      <c r="C1331" s="5"/>
      <c r="D1331" s="5"/>
      <c r="E1331" s="7" t="s">
        <v>164</v>
      </c>
    </row>
    <row r="1332" spans="1:7" ht="15" customHeight="1" x14ac:dyDescent="0.2">
      <c r="A1332" s="135"/>
      <c r="B1332" s="141"/>
      <c r="C1332" s="5"/>
      <c r="D1332" s="5"/>
      <c r="E1332" s="8"/>
    </row>
    <row r="1333" spans="1:7" ht="15" customHeight="1" x14ac:dyDescent="0.2">
      <c r="A1333" s="24" t="s">
        <v>7</v>
      </c>
      <c r="B1333" s="9" t="s">
        <v>8</v>
      </c>
      <c r="C1333" s="9" t="s">
        <v>9</v>
      </c>
      <c r="D1333" s="10" t="s">
        <v>10</v>
      </c>
      <c r="E1333" s="24" t="s">
        <v>11</v>
      </c>
    </row>
    <row r="1334" spans="1:7" ht="15" customHeight="1" x14ac:dyDescent="0.2">
      <c r="A1334" s="70"/>
      <c r="B1334" s="130"/>
      <c r="C1334" s="57">
        <v>3636</v>
      </c>
      <c r="D1334" s="76" t="s">
        <v>43</v>
      </c>
      <c r="E1334" s="16">
        <v>-619040</v>
      </c>
    </row>
    <row r="1335" spans="1:7" ht="15" customHeight="1" x14ac:dyDescent="0.2">
      <c r="A1335" s="70"/>
      <c r="B1335" s="130">
        <v>20000000000</v>
      </c>
      <c r="C1335" s="57">
        <v>3636</v>
      </c>
      <c r="D1335" s="28" t="s">
        <v>17</v>
      </c>
      <c r="E1335" s="16">
        <v>-28400</v>
      </c>
      <c r="G1335" s="60">
        <f>SUM(E1334:E1335)</f>
        <v>-647440</v>
      </c>
    </row>
    <row r="1336" spans="1:7" ht="15" customHeight="1" x14ac:dyDescent="0.2">
      <c r="A1336" s="70"/>
      <c r="B1336" s="130">
        <v>60001100462</v>
      </c>
      <c r="C1336" s="57">
        <v>3122</v>
      </c>
      <c r="D1336" s="76" t="s">
        <v>100</v>
      </c>
      <c r="E1336" s="16">
        <v>56400</v>
      </c>
    </row>
    <row r="1337" spans="1:7" ht="15" customHeight="1" x14ac:dyDescent="0.2">
      <c r="A1337" s="70"/>
      <c r="B1337" s="130">
        <v>60001100461</v>
      </c>
      <c r="C1337" s="57">
        <v>3122</v>
      </c>
      <c r="D1337" s="76" t="s">
        <v>100</v>
      </c>
      <c r="E1337" s="16">
        <v>112640</v>
      </c>
    </row>
    <row r="1338" spans="1:7" ht="15" customHeight="1" x14ac:dyDescent="0.2">
      <c r="A1338" s="70"/>
      <c r="B1338" s="130">
        <v>60002100326</v>
      </c>
      <c r="C1338" s="57">
        <v>4357</v>
      </c>
      <c r="D1338" s="76" t="s">
        <v>100</v>
      </c>
      <c r="E1338" s="16">
        <v>400000</v>
      </c>
    </row>
    <row r="1339" spans="1:7" ht="15" customHeight="1" x14ac:dyDescent="0.2">
      <c r="A1339" s="70">
        <v>38100884</v>
      </c>
      <c r="B1339" s="130">
        <v>60005100015</v>
      </c>
      <c r="C1339" s="57">
        <v>3533</v>
      </c>
      <c r="D1339" s="76" t="s">
        <v>43</v>
      </c>
      <c r="E1339" s="16">
        <v>28400</v>
      </c>
    </row>
    <row r="1340" spans="1:7" ht="15" customHeight="1" x14ac:dyDescent="0.2">
      <c r="A1340" s="70"/>
      <c r="B1340" s="130">
        <v>60005100560</v>
      </c>
      <c r="C1340" s="57">
        <v>3522</v>
      </c>
      <c r="D1340" s="76" t="s">
        <v>100</v>
      </c>
      <c r="E1340" s="16">
        <v>50000</v>
      </c>
    </row>
    <row r="1341" spans="1:7" ht="15" customHeight="1" x14ac:dyDescent="0.2">
      <c r="A1341" s="37"/>
      <c r="B1341" s="130"/>
      <c r="C1341" s="18" t="s">
        <v>13</v>
      </c>
      <c r="D1341" s="19"/>
      <c r="E1341" s="20">
        <f>SUM(E1334:E1340)</f>
        <v>0</v>
      </c>
    </row>
    <row r="1342" spans="1:7" ht="15" customHeight="1" x14ac:dyDescent="0.2"/>
    <row r="1343" spans="1:7" ht="15" customHeight="1" x14ac:dyDescent="0.2"/>
    <row r="1344" spans="1:7" ht="15" customHeight="1" x14ac:dyDescent="0.2"/>
    <row r="1345" spans="1:7" ht="15" customHeight="1" x14ac:dyDescent="0.2">
      <c r="G1345" s="155"/>
    </row>
    <row r="1346" spans="1:7" ht="15" customHeight="1" x14ac:dyDescent="0.2">
      <c r="G1346" s="155"/>
    </row>
    <row r="1347" spans="1:7" ht="15" customHeight="1" x14ac:dyDescent="0.2">
      <c r="G1347" s="155"/>
    </row>
    <row r="1348" spans="1:7" ht="15" customHeight="1" x14ac:dyDescent="0.2">
      <c r="G1348" s="155"/>
    </row>
    <row r="1349" spans="1:7" ht="15" customHeight="1" x14ac:dyDescent="0.2">
      <c r="G1349" s="155"/>
    </row>
    <row r="1350" spans="1:7" ht="15" customHeight="1" x14ac:dyDescent="0.2">
      <c r="G1350" s="155"/>
    </row>
    <row r="1351" spans="1:7" ht="15" customHeight="1" x14ac:dyDescent="0.2">
      <c r="G1351" s="155"/>
    </row>
    <row r="1352" spans="1:7" ht="15" customHeight="1" x14ac:dyDescent="0.2">
      <c r="G1352" s="155"/>
    </row>
    <row r="1353" spans="1:7" ht="15" customHeight="1" x14ac:dyDescent="0.2">
      <c r="G1353" s="155"/>
    </row>
    <row r="1354" spans="1:7" ht="15" customHeight="1" x14ac:dyDescent="0.25">
      <c r="A1354" s="1" t="s">
        <v>444</v>
      </c>
      <c r="G1354" s="155"/>
    </row>
    <row r="1355" spans="1:7" ht="15" customHeight="1" x14ac:dyDescent="0.2">
      <c r="A1355" s="255" t="s">
        <v>161</v>
      </c>
      <c r="B1355" s="255"/>
      <c r="C1355" s="255"/>
      <c r="D1355" s="255"/>
      <c r="E1355" s="255"/>
      <c r="G1355" s="155"/>
    </row>
    <row r="1356" spans="1:7" ht="15" customHeight="1" x14ac:dyDescent="0.2">
      <c r="A1356" s="255"/>
      <c r="B1356" s="255"/>
      <c r="C1356" s="255"/>
      <c r="D1356" s="255"/>
      <c r="E1356" s="255"/>
      <c r="G1356" s="155"/>
    </row>
    <row r="1357" spans="1:7" ht="15" customHeight="1" x14ac:dyDescent="0.2">
      <c r="A1357" s="254" t="s">
        <v>445</v>
      </c>
      <c r="B1357" s="254"/>
      <c r="C1357" s="254"/>
      <c r="D1357" s="254"/>
      <c r="E1357" s="254"/>
      <c r="G1357" s="155"/>
    </row>
    <row r="1358" spans="1:7" ht="15" customHeight="1" x14ac:dyDescent="0.2">
      <c r="A1358" s="254"/>
      <c r="B1358" s="254"/>
      <c r="C1358" s="254"/>
      <c r="D1358" s="254"/>
      <c r="E1358" s="254"/>
      <c r="G1358" s="155"/>
    </row>
    <row r="1359" spans="1:7" ht="15" customHeight="1" x14ac:dyDescent="0.2">
      <c r="A1359" s="254"/>
      <c r="B1359" s="254"/>
      <c r="C1359" s="254"/>
      <c r="D1359" s="254"/>
      <c r="E1359" s="254"/>
      <c r="G1359" s="155"/>
    </row>
    <row r="1360" spans="1:7" ht="15" customHeight="1" x14ac:dyDescent="0.2">
      <c r="A1360" s="254"/>
      <c r="B1360" s="254"/>
      <c r="C1360" s="254"/>
      <c r="D1360" s="254"/>
      <c r="E1360" s="254"/>
      <c r="G1360" s="155"/>
    </row>
    <row r="1361" spans="1:7" ht="15" customHeight="1" x14ac:dyDescent="0.2">
      <c r="A1361" s="254"/>
      <c r="B1361" s="254"/>
      <c r="C1361" s="254"/>
      <c r="D1361" s="254"/>
      <c r="E1361" s="254"/>
      <c r="G1361" s="155"/>
    </row>
    <row r="1362" spans="1:7" ht="15" customHeight="1" x14ac:dyDescent="0.2">
      <c r="A1362" s="254"/>
      <c r="B1362" s="254"/>
      <c r="C1362" s="254"/>
      <c r="D1362" s="254"/>
      <c r="E1362" s="254"/>
      <c r="G1362" s="155"/>
    </row>
    <row r="1363" spans="1:7" ht="15" customHeight="1" x14ac:dyDescent="0.2">
      <c r="A1363" s="254"/>
      <c r="B1363" s="254"/>
      <c r="C1363" s="254"/>
      <c r="D1363" s="254"/>
      <c r="E1363" s="254"/>
      <c r="G1363" s="155"/>
    </row>
    <row r="1364" spans="1:7" ht="15" customHeight="1" x14ac:dyDescent="0.2">
      <c r="A1364" s="254"/>
      <c r="B1364" s="254"/>
      <c r="C1364" s="254"/>
      <c r="D1364" s="254"/>
      <c r="E1364" s="254"/>
      <c r="G1364" s="155"/>
    </row>
    <row r="1365" spans="1:7" ht="15" customHeight="1" x14ac:dyDescent="0.2">
      <c r="A1365" s="254"/>
      <c r="B1365" s="254"/>
      <c r="C1365" s="254"/>
      <c r="D1365" s="254"/>
      <c r="E1365" s="254"/>
      <c r="G1365" s="155"/>
    </row>
    <row r="1366" spans="1:7" ht="15" customHeight="1" x14ac:dyDescent="0.25">
      <c r="A1366" s="1"/>
      <c r="B1366" s="134"/>
      <c r="G1366" s="155"/>
    </row>
    <row r="1367" spans="1:7" ht="15" customHeight="1" x14ac:dyDescent="0.25">
      <c r="A1367" s="34" t="s">
        <v>14</v>
      </c>
      <c r="B1367" s="96"/>
      <c r="C1367" s="35"/>
      <c r="D1367" s="143"/>
      <c r="E1367" s="143"/>
      <c r="G1367" s="155"/>
    </row>
    <row r="1368" spans="1:7" ht="15" customHeight="1" x14ac:dyDescent="0.2">
      <c r="A1368" s="61" t="s">
        <v>54</v>
      </c>
      <c r="B1368" s="96"/>
      <c r="C1368" s="35"/>
      <c r="D1368" s="35"/>
      <c r="E1368" s="36" t="s">
        <v>83</v>
      </c>
      <c r="G1368" s="155"/>
    </row>
    <row r="1369" spans="1:7" ht="15" customHeight="1" x14ac:dyDescent="0.2">
      <c r="A1369" s="147"/>
      <c r="B1369" s="101"/>
      <c r="C1369" s="35"/>
      <c r="D1369" s="147"/>
      <c r="E1369" s="47"/>
      <c r="G1369" s="155"/>
    </row>
    <row r="1370" spans="1:7" ht="15" customHeight="1" x14ac:dyDescent="0.2">
      <c r="A1370" s="24" t="s">
        <v>7</v>
      </c>
      <c r="B1370" s="24" t="s">
        <v>8</v>
      </c>
      <c r="C1370" s="24" t="s">
        <v>9</v>
      </c>
      <c r="D1370" s="48" t="s">
        <v>10</v>
      </c>
      <c r="E1370" s="24" t="s">
        <v>11</v>
      </c>
      <c r="G1370" s="155"/>
    </row>
    <row r="1371" spans="1:7" ht="15" customHeight="1" x14ac:dyDescent="0.2">
      <c r="A1371" s="219">
        <v>38500871</v>
      </c>
      <c r="B1371" s="192">
        <v>60004100114</v>
      </c>
      <c r="C1371" s="148">
        <v>2212</v>
      </c>
      <c r="D1371" s="76" t="s">
        <v>100</v>
      </c>
      <c r="E1371" s="83">
        <v>-17500000</v>
      </c>
      <c r="G1371" s="155"/>
    </row>
    <row r="1372" spans="1:7" ht="15" customHeight="1" x14ac:dyDescent="0.2">
      <c r="A1372" s="219">
        <v>38500871</v>
      </c>
      <c r="B1372" s="192">
        <v>60004100114</v>
      </c>
      <c r="C1372" s="148">
        <v>2212</v>
      </c>
      <c r="D1372" s="76" t="s">
        <v>100</v>
      </c>
      <c r="E1372" s="83">
        <v>-1000000</v>
      </c>
      <c r="G1372" s="155"/>
    </row>
    <row r="1373" spans="1:7" ht="15" customHeight="1" x14ac:dyDescent="0.2">
      <c r="A1373" s="219">
        <v>38100874</v>
      </c>
      <c r="B1373" s="192">
        <v>60004100114</v>
      </c>
      <c r="C1373" s="148">
        <v>2212</v>
      </c>
      <c r="D1373" s="76" t="s">
        <v>100</v>
      </c>
      <c r="E1373" s="83">
        <v>1000000</v>
      </c>
      <c r="G1373" s="155"/>
    </row>
    <row r="1374" spans="1:7" ht="15" customHeight="1" x14ac:dyDescent="0.2">
      <c r="A1374" s="219"/>
      <c r="B1374" s="148"/>
      <c r="C1374" s="18" t="s">
        <v>13</v>
      </c>
      <c r="D1374" s="19"/>
      <c r="E1374" s="20">
        <f>SUM(E1371:E1373)</f>
        <v>-17500000</v>
      </c>
      <c r="G1374" s="155"/>
    </row>
    <row r="1375" spans="1:7" ht="15" customHeight="1" x14ac:dyDescent="0.2">
      <c r="A1375" s="220"/>
      <c r="B1375" s="221"/>
      <c r="C1375" s="74"/>
      <c r="D1375" s="5"/>
      <c r="E1375" s="75"/>
      <c r="G1375" s="155"/>
    </row>
    <row r="1376" spans="1:7" ht="15" customHeight="1" x14ac:dyDescent="0.25">
      <c r="A1376" s="34" t="s">
        <v>14</v>
      </c>
      <c r="B1376" s="96"/>
      <c r="C1376" s="35"/>
      <c r="D1376" s="143"/>
      <c r="E1376" s="143"/>
      <c r="G1376" s="155"/>
    </row>
    <row r="1377" spans="1:7" ht="15" customHeight="1" x14ac:dyDescent="0.2">
      <c r="A1377" s="61" t="s">
        <v>54</v>
      </c>
      <c r="B1377" s="96"/>
      <c r="C1377" s="35"/>
      <c r="D1377" s="35"/>
      <c r="E1377" s="36" t="s">
        <v>55</v>
      </c>
      <c r="G1377" s="155"/>
    </row>
    <row r="1378" spans="1:7" ht="15" customHeight="1" x14ac:dyDescent="0.2">
      <c r="A1378" s="147"/>
      <c r="B1378" s="101"/>
      <c r="C1378" s="35"/>
      <c r="D1378" s="147"/>
      <c r="E1378" s="47"/>
      <c r="G1378" s="155"/>
    </row>
    <row r="1379" spans="1:7" ht="15" customHeight="1" x14ac:dyDescent="0.2">
      <c r="A1379" s="24" t="s">
        <v>7</v>
      </c>
      <c r="B1379" s="24" t="s">
        <v>8</v>
      </c>
      <c r="C1379" s="24" t="s">
        <v>9</v>
      </c>
      <c r="D1379" s="48" t="s">
        <v>10</v>
      </c>
      <c r="E1379" s="24" t="s">
        <v>11</v>
      </c>
      <c r="G1379" s="155"/>
    </row>
    <row r="1380" spans="1:7" ht="15" customHeight="1" x14ac:dyDescent="0.2">
      <c r="A1380" s="219">
        <v>38100874</v>
      </c>
      <c r="B1380" s="192">
        <v>60001100348</v>
      </c>
      <c r="C1380" s="148">
        <v>3122</v>
      </c>
      <c r="D1380" s="76" t="s">
        <v>169</v>
      </c>
      <c r="E1380" s="83">
        <v>-150000</v>
      </c>
      <c r="G1380" s="155"/>
    </row>
    <row r="1381" spans="1:7" ht="15" customHeight="1" x14ac:dyDescent="0.2">
      <c r="A1381" s="219">
        <v>38100870</v>
      </c>
      <c r="B1381" s="192">
        <v>60001100349</v>
      </c>
      <c r="C1381" s="148">
        <v>3122</v>
      </c>
      <c r="D1381" s="76" t="s">
        <v>100</v>
      </c>
      <c r="E1381" s="83">
        <v>-2688</v>
      </c>
      <c r="G1381" s="155"/>
    </row>
    <row r="1382" spans="1:7" ht="15" customHeight="1" x14ac:dyDescent="0.2">
      <c r="A1382" s="219">
        <v>38500871</v>
      </c>
      <c r="B1382" s="192">
        <v>60001100349</v>
      </c>
      <c r="C1382" s="148">
        <v>3122</v>
      </c>
      <c r="D1382" s="76" t="s">
        <v>100</v>
      </c>
      <c r="E1382" s="83">
        <v>-6531.84</v>
      </c>
      <c r="G1382" s="155"/>
    </row>
    <row r="1383" spans="1:7" ht="15" customHeight="1" x14ac:dyDescent="0.2">
      <c r="A1383" s="219">
        <v>38100872</v>
      </c>
      <c r="B1383" s="192">
        <v>60001100349</v>
      </c>
      <c r="C1383" s="148">
        <v>3122</v>
      </c>
      <c r="D1383" s="76" t="s">
        <v>100</v>
      </c>
      <c r="E1383" s="83">
        <v>-380.16</v>
      </c>
      <c r="G1383" s="155"/>
    </row>
    <row r="1384" spans="1:7" ht="15" customHeight="1" x14ac:dyDescent="0.2">
      <c r="A1384" s="219">
        <v>38100874</v>
      </c>
      <c r="B1384" s="192">
        <v>60001100348</v>
      </c>
      <c r="C1384" s="148">
        <v>3122</v>
      </c>
      <c r="D1384" s="28" t="s">
        <v>170</v>
      </c>
      <c r="E1384" s="83">
        <v>80000</v>
      </c>
      <c r="G1384" s="155"/>
    </row>
    <row r="1385" spans="1:7" ht="15" customHeight="1" x14ac:dyDescent="0.2">
      <c r="A1385" s="219">
        <v>38100874</v>
      </c>
      <c r="B1385" s="192">
        <v>60001100348</v>
      </c>
      <c r="C1385" s="148">
        <v>3122</v>
      </c>
      <c r="D1385" s="76" t="s">
        <v>171</v>
      </c>
      <c r="E1385" s="83">
        <v>70000</v>
      </c>
      <c r="G1385" s="155"/>
    </row>
    <row r="1386" spans="1:7" ht="15" customHeight="1" x14ac:dyDescent="0.2">
      <c r="A1386" s="219">
        <v>38100870</v>
      </c>
      <c r="B1386" s="192">
        <v>60008100475</v>
      </c>
      <c r="C1386" s="148">
        <v>5273</v>
      </c>
      <c r="D1386" s="76" t="s">
        <v>100</v>
      </c>
      <c r="E1386" s="83">
        <v>2550000</v>
      </c>
      <c r="G1386" s="155"/>
    </row>
    <row r="1387" spans="1:7" ht="15" customHeight="1" x14ac:dyDescent="0.2">
      <c r="A1387" s="219">
        <v>38100872</v>
      </c>
      <c r="B1387" s="192">
        <v>60008100475</v>
      </c>
      <c r="C1387" s="148">
        <v>5273</v>
      </c>
      <c r="D1387" s="76" t="s">
        <v>100</v>
      </c>
      <c r="E1387" s="83">
        <v>14450000</v>
      </c>
      <c r="G1387" s="155"/>
    </row>
    <row r="1388" spans="1:7" ht="15" customHeight="1" x14ac:dyDescent="0.2">
      <c r="A1388" s="219">
        <v>38100874</v>
      </c>
      <c r="B1388" s="192">
        <v>60008100475</v>
      </c>
      <c r="C1388" s="148">
        <v>5273</v>
      </c>
      <c r="D1388" s="76" t="s">
        <v>100</v>
      </c>
      <c r="E1388" s="83">
        <v>500000</v>
      </c>
      <c r="G1388" s="155"/>
    </row>
    <row r="1389" spans="1:7" ht="15" customHeight="1" x14ac:dyDescent="0.2">
      <c r="A1389" s="219">
        <v>38100874</v>
      </c>
      <c r="B1389" s="192">
        <v>60001100349</v>
      </c>
      <c r="C1389" s="148">
        <v>3122</v>
      </c>
      <c r="D1389" s="28" t="s">
        <v>17</v>
      </c>
      <c r="E1389" s="83">
        <f>2688+6531.84+380.16</f>
        <v>9600</v>
      </c>
      <c r="G1389" s="155"/>
    </row>
    <row r="1390" spans="1:7" ht="15" customHeight="1" x14ac:dyDescent="0.2">
      <c r="A1390" s="219"/>
      <c r="B1390" s="148"/>
      <c r="C1390" s="18" t="s">
        <v>13</v>
      </c>
      <c r="D1390" s="19"/>
      <c r="E1390" s="20">
        <f>SUM(E1380:E1389)</f>
        <v>17500000</v>
      </c>
      <c r="G1390" s="155"/>
    </row>
    <row r="1391" spans="1:7" ht="15" customHeight="1" x14ac:dyDescent="0.2">
      <c r="G1391" s="155"/>
    </row>
    <row r="1392" spans="1:7" ht="15" customHeight="1" x14ac:dyDescent="0.2">
      <c r="G1392" s="155"/>
    </row>
    <row r="1393" spans="1:7" ht="15" customHeight="1" x14ac:dyDescent="0.25">
      <c r="A1393" s="43" t="s">
        <v>446</v>
      </c>
      <c r="G1393" s="155"/>
    </row>
    <row r="1394" spans="1:7" ht="15" customHeight="1" x14ac:dyDescent="0.2">
      <c r="A1394" s="255" t="s">
        <v>161</v>
      </c>
      <c r="B1394" s="255"/>
      <c r="C1394" s="255"/>
      <c r="D1394" s="255"/>
      <c r="E1394" s="255"/>
      <c r="G1394" s="155"/>
    </row>
    <row r="1395" spans="1:7" ht="15" customHeight="1" x14ac:dyDescent="0.2">
      <c r="A1395" s="255"/>
      <c r="B1395" s="255"/>
      <c r="C1395" s="255"/>
      <c r="D1395" s="255"/>
      <c r="E1395" s="255"/>
      <c r="G1395" s="155"/>
    </row>
    <row r="1396" spans="1:7" ht="15" customHeight="1" x14ac:dyDescent="0.2">
      <c r="A1396" s="254" t="s">
        <v>447</v>
      </c>
      <c r="B1396" s="254"/>
      <c r="C1396" s="254"/>
      <c r="D1396" s="254"/>
      <c r="E1396" s="254"/>
      <c r="G1396" s="155"/>
    </row>
    <row r="1397" spans="1:7" ht="15" customHeight="1" x14ac:dyDescent="0.2">
      <c r="A1397" s="254"/>
      <c r="B1397" s="254"/>
      <c r="C1397" s="254"/>
      <c r="D1397" s="254"/>
      <c r="E1397" s="254"/>
      <c r="G1397" s="155"/>
    </row>
    <row r="1398" spans="1:7" ht="15" customHeight="1" x14ac:dyDescent="0.2">
      <c r="A1398" s="254"/>
      <c r="B1398" s="254"/>
      <c r="C1398" s="254"/>
      <c r="D1398" s="254"/>
      <c r="E1398" s="254"/>
      <c r="G1398" s="155"/>
    </row>
    <row r="1399" spans="1:7" ht="15" customHeight="1" x14ac:dyDescent="0.2">
      <c r="A1399" s="254"/>
      <c r="B1399" s="254"/>
      <c r="C1399" s="254"/>
      <c r="D1399" s="254"/>
      <c r="E1399" s="254"/>
      <c r="G1399" s="155"/>
    </row>
    <row r="1400" spans="1:7" ht="15" customHeight="1" x14ac:dyDescent="0.2">
      <c r="A1400" s="254"/>
      <c r="B1400" s="254"/>
      <c r="C1400" s="254"/>
      <c r="D1400" s="254"/>
      <c r="E1400" s="254"/>
      <c r="G1400" s="155"/>
    </row>
    <row r="1401" spans="1:7" ht="15" customHeight="1" x14ac:dyDescent="0.2">
      <c r="A1401" s="254"/>
      <c r="B1401" s="254"/>
      <c r="C1401" s="254"/>
      <c r="D1401" s="254"/>
      <c r="E1401" s="254"/>
      <c r="G1401" s="155"/>
    </row>
    <row r="1402" spans="1:7" ht="15" customHeight="1" x14ac:dyDescent="0.25">
      <c r="A1402" s="1"/>
      <c r="B1402" s="134"/>
      <c r="G1402" s="155"/>
    </row>
    <row r="1403" spans="1:7" ht="15" customHeight="1" x14ac:dyDescent="0.25">
      <c r="A1403" s="1"/>
      <c r="B1403" s="134"/>
      <c r="G1403" s="155"/>
    </row>
    <row r="1404" spans="1:7" ht="15" customHeight="1" x14ac:dyDescent="0.25">
      <c r="A1404" s="1"/>
      <c r="B1404" s="134"/>
      <c r="G1404" s="155"/>
    </row>
    <row r="1405" spans="1:7" ht="15" customHeight="1" x14ac:dyDescent="0.25">
      <c r="A1405" s="1"/>
      <c r="B1405" s="134"/>
      <c r="G1405" s="155"/>
    </row>
    <row r="1406" spans="1:7" ht="15" customHeight="1" x14ac:dyDescent="0.25">
      <c r="A1406" s="34" t="s">
        <v>14</v>
      </c>
      <c r="B1406" s="96"/>
      <c r="C1406" s="35"/>
      <c r="D1406" s="143"/>
      <c r="E1406" s="143"/>
      <c r="G1406" s="155"/>
    </row>
    <row r="1407" spans="1:7" ht="15" customHeight="1" x14ac:dyDescent="0.2">
      <c r="A1407" s="222" t="s">
        <v>37</v>
      </c>
      <c r="B1407" s="5"/>
      <c r="C1407" s="5"/>
      <c r="D1407" s="5"/>
      <c r="E1407" s="7" t="s">
        <v>448</v>
      </c>
      <c r="G1407" s="155"/>
    </row>
    <row r="1408" spans="1:7" ht="15" customHeight="1" x14ac:dyDescent="0.2">
      <c r="A1408" s="147"/>
      <c r="B1408" s="101"/>
      <c r="C1408" s="35"/>
      <c r="D1408" s="147"/>
      <c r="E1408" s="47"/>
    </row>
    <row r="1409" spans="1:7" ht="15" customHeight="1" x14ac:dyDescent="0.2">
      <c r="A1409" s="24" t="s">
        <v>7</v>
      </c>
      <c r="B1409" s="24" t="s">
        <v>8</v>
      </c>
      <c r="C1409" s="24" t="s">
        <v>9</v>
      </c>
      <c r="D1409" s="48" t="s">
        <v>10</v>
      </c>
      <c r="E1409" s="24" t="s">
        <v>11</v>
      </c>
    </row>
    <row r="1410" spans="1:7" ht="15" customHeight="1" x14ac:dyDescent="0.2">
      <c r="A1410" s="219">
        <v>33113233</v>
      </c>
      <c r="B1410" s="192">
        <v>60002100117</v>
      </c>
      <c r="C1410" s="148">
        <v>4371</v>
      </c>
      <c r="D1410" s="28" t="s">
        <v>449</v>
      </c>
      <c r="E1410" s="83">
        <v>-51975</v>
      </c>
    </row>
    <row r="1411" spans="1:7" ht="15" customHeight="1" x14ac:dyDescent="0.2">
      <c r="A1411" s="219">
        <v>33513233</v>
      </c>
      <c r="B1411" s="192">
        <v>60002100117</v>
      </c>
      <c r="C1411" s="148">
        <v>4371</v>
      </c>
      <c r="D1411" s="28" t="s">
        <v>449</v>
      </c>
      <c r="E1411" s="83">
        <v>-294525</v>
      </c>
      <c r="G1411" s="60">
        <f>SUM(E1410:E1411)</f>
        <v>-346500</v>
      </c>
    </row>
    <row r="1412" spans="1:7" ht="15" customHeight="1" x14ac:dyDescent="0.2">
      <c r="A1412" s="219">
        <v>33113233</v>
      </c>
      <c r="B1412" s="192">
        <v>60002100117</v>
      </c>
      <c r="C1412" s="148">
        <v>4375</v>
      </c>
      <c r="D1412" s="28" t="s">
        <v>449</v>
      </c>
      <c r="E1412" s="83">
        <v>51450</v>
      </c>
    </row>
    <row r="1413" spans="1:7" ht="15" customHeight="1" x14ac:dyDescent="0.2">
      <c r="A1413" s="219">
        <v>33513233</v>
      </c>
      <c r="B1413" s="192">
        <v>60002100117</v>
      </c>
      <c r="C1413" s="148">
        <v>4375</v>
      </c>
      <c r="D1413" s="28" t="s">
        <v>449</v>
      </c>
      <c r="E1413" s="83">
        <v>291550</v>
      </c>
    </row>
    <row r="1414" spans="1:7" ht="15" customHeight="1" x14ac:dyDescent="0.2">
      <c r="A1414" s="219">
        <v>33113233</v>
      </c>
      <c r="B1414" s="192">
        <v>60002100117</v>
      </c>
      <c r="C1414" s="148">
        <v>4379</v>
      </c>
      <c r="D1414" s="28" t="s">
        <v>338</v>
      </c>
      <c r="E1414" s="83">
        <v>525</v>
      </c>
    </row>
    <row r="1415" spans="1:7" ht="15" customHeight="1" x14ac:dyDescent="0.2">
      <c r="A1415" s="219">
        <v>33513233</v>
      </c>
      <c r="B1415" s="192">
        <v>60002100117</v>
      </c>
      <c r="C1415" s="148">
        <v>4379</v>
      </c>
      <c r="D1415" s="28" t="s">
        <v>338</v>
      </c>
      <c r="E1415" s="83">
        <v>2975</v>
      </c>
    </row>
    <row r="1416" spans="1:7" ht="15" customHeight="1" x14ac:dyDescent="0.2">
      <c r="A1416" s="219"/>
      <c r="B1416" s="148"/>
      <c r="C1416" s="18" t="s">
        <v>13</v>
      </c>
      <c r="D1416" s="19"/>
      <c r="E1416" s="20">
        <f>SUM(E1410:E1415)</f>
        <v>0</v>
      </c>
    </row>
    <row r="1417" spans="1:7" ht="15" customHeight="1" x14ac:dyDescent="0.2"/>
    <row r="1418" spans="1:7" ht="15" customHeight="1" x14ac:dyDescent="0.2"/>
    <row r="1419" spans="1:7" ht="15" customHeight="1" x14ac:dyDescent="0.25">
      <c r="A1419" s="43" t="s">
        <v>450</v>
      </c>
    </row>
    <row r="1420" spans="1:7" ht="15" customHeight="1" x14ac:dyDescent="0.2">
      <c r="A1420" s="255" t="s">
        <v>161</v>
      </c>
      <c r="B1420" s="255"/>
      <c r="C1420" s="255"/>
      <c r="D1420" s="255"/>
      <c r="E1420" s="255"/>
    </row>
    <row r="1421" spans="1:7" ht="15" customHeight="1" x14ac:dyDescent="0.2">
      <c r="A1421" s="255"/>
      <c r="B1421" s="255"/>
      <c r="C1421" s="255"/>
      <c r="D1421" s="255"/>
      <c r="E1421" s="255"/>
    </row>
    <row r="1422" spans="1:7" ht="15" customHeight="1" x14ac:dyDescent="0.2">
      <c r="A1422" s="254" t="s">
        <v>451</v>
      </c>
      <c r="B1422" s="254"/>
      <c r="C1422" s="254"/>
      <c r="D1422" s="254"/>
      <c r="E1422" s="254"/>
    </row>
    <row r="1423" spans="1:7" ht="15" customHeight="1" x14ac:dyDescent="0.2">
      <c r="A1423" s="254"/>
      <c r="B1423" s="254"/>
      <c r="C1423" s="254"/>
      <c r="D1423" s="254"/>
      <c r="E1423" s="254"/>
    </row>
    <row r="1424" spans="1:7" ht="15" customHeight="1" x14ac:dyDescent="0.2">
      <c r="A1424" s="254"/>
      <c r="B1424" s="254"/>
      <c r="C1424" s="254"/>
      <c r="D1424" s="254"/>
      <c r="E1424" s="254"/>
    </row>
    <row r="1425" spans="1:7" ht="15" customHeight="1" x14ac:dyDescent="0.2">
      <c r="A1425" s="254"/>
      <c r="B1425" s="254"/>
      <c r="C1425" s="254"/>
      <c r="D1425" s="254"/>
      <c r="E1425" s="254"/>
    </row>
    <row r="1426" spans="1:7" ht="15" customHeight="1" x14ac:dyDescent="0.2">
      <c r="A1426" s="254"/>
      <c r="B1426" s="254"/>
      <c r="C1426" s="254"/>
      <c r="D1426" s="254"/>
      <c r="E1426" s="254"/>
    </row>
    <row r="1427" spans="1:7" ht="15" customHeight="1" x14ac:dyDescent="0.2"/>
    <row r="1428" spans="1:7" ht="15" customHeight="1" x14ac:dyDescent="0.25">
      <c r="A1428" s="4" t="s">
        <v>14</v>
      </c>
      <c r="B1428" s="5"/>
      <c r="C1428" s="5"/>
      <c r="D1428" s="5"/>
      <c r="E1428" s="5"/>
    </row>
    <row r="1429" spans="1:7" ht="15" customHeight="1" x14ac:dyDescent="0.2">
      <c r="A1429" s="69" t="s">
        <v>37</v>
      </c>
      <c r="B1429" s="5"/>
      <c r="C1429" s="5"/>
      <c r="D1429" s="5"/>
      <c r="E1429" s="7" t="s">
        <v>38</v>
      </c>
    </row>
    <row r="1430" spans="1:7" ht="15" customHeight="1" x14ac:dyDescent="0.25">
      <c r="A1430" s="4"/>
      <c r="B1430" s="21"/>
      <c r="C1430" s="5"/>
      <c r="D1430" s="5"/>
      <c r="E1430" s="8"/>
    </row>
    <row r="1431" spans="1:7" ht="15" customHeight="1" x14ac:dyDescent="0.2">
      <c r="A1431" s="57" t="s">
        <v>7</v>
      </c>
      <c r="B1431" s="9" t="s">
        <v>8</v>
      </c>
      <c r="C1431" s="9" t="s">
        <v>9</v>
      </c>
      <c r="D1431" s="10" t="s">
        <v>10</v>
      </c>
      <c r="E1431" s="9" t="s">
        <v>11</v>
      </c>
    </row>
    <row r="1432" spans="1:7" ht="15" customHeight="1" x14ac:dyDescent="0.2">
      <c r="A1432" s="70">
        <v>33113233</v>
      </c>
      <c r="B1432" s="71">
        <v>60002100580</v>
      </c>
      <c r="C1432" s="57">
        <v>4378</v>
      </c>
      <c r="D1432" s="28" t="s">
        <v>17</v>
      </c>
      <c r="E1432" s="72">
        <v>-18483.3</v>
      </c>
    </row>
    <row r="1433" spans="1:7" ht="15" customHeight="1" x14ac:dyDescent="0.2">
      <c r="A1433" s="70">
        <v>33513233</v>
      </c>
      <c r="B1433" s="71">
        <v>60002100580</v>
      </c>
      <c r="C1433" s="57">
        <v>4378</v>
      </c>
      <c r="D1433" s="28" t="s">
        <v>17</v>
      </c>
      <c r="E1433" s="72">
        <v>-104738.7</v>
      </c>
      <c r="G1433" s="60">
        <f>SUM(E1432:E1433)</f>
        <v>-123222</v>
      </c>
    </row>
    <row r="1434" spans="1:7" ht="15" customHeight="1" x14ac:dyDescent="0.2">
      <c r="A1434" s="70">
        <v>33113233</v>
      </c>
      <c r="B1434" s="71">
        <v>60002100580</v>
      </c>
      <c r="C1434" s="57">
        <v>4378</v>
      </c>
      <c r="D1434" s="28" t="s">
        <v>39</v>
      </c>
      <c r="E1434" s="72">
        <v>9888.2999999999993</v>
      </c>
    </row>
    <row r="1435" spans="1:7" ht="15" customHeight="1" x14ac:dyDescent="0.2">
      <c r="A1435" s="70">
        <v>33513233</v>
      </c>
      <c r="B1435" s="71">
        <v>60002100580</v>
      </c>
      <c r="C1435" s="57">
        <v>4378</v>
      </c>
      <c r="D1435" s="28" t="s">
        <v>39</v>
      </c>
      <c r="E1435" s="72">
        <v>56033.7</v>
      </c>
    </row>
    <row r="1436" spans="1:7" ht="15" customHeight="1" x14ac:dyDescent="0.2">
      <c r="A1436" s="70">
        <v>33113233</v>
      </c>
      <c r="B1436" s="71">
        <v>60002100580</v>
      </c>
      <c r="C1436" s="57">
        <v>4378</v>
      </c>
      <c r="D1436" s="28" t="s">
        <v>40</v>
      </c>
      <c r="E1436" s="72">
        <v>3905.25</v>
      </c>
    </row>
    <row r="1437" spans="1:7" ht="15" customHeight="1" x14ac:dyDescent="0.2">
      <c r="A1437" s="70">
        <v>33513233</v>
      </c>
      <c r="B1437" s="71">
        <v>60002100580</v>
      </c>
      <c r="C1437" s="57">
        <v>4378</v>
      </c>
      <c r="D1437" s="28" t="s">
        <v>40</v>
      </c>
      <c r="E1437" s="72">
        <v>22129.75</v>
      </c>
    </row>
    <row r="1438" spans="1:7" ht="15" customHeight="1" x14ac:dyDescent="0.2">
      <c r="A1438" s="70">
        <v>33113233</v>
      </c>
      <c r="B1438" s="71">
        <v>60002100580</v>
      </c>
      <c r="C1438" s="57">
        <v>4378</v>
      </c>
      <c r="D1438" s="28" t="s">
        <v>41</v>
      </c>
      <c r="E1438" s="72">
        <v>3448.35</v>
      </c>
    </row>
    <row r="1439" spans="1:7" ht="15" customHeight="1" x14ac:dyDescent="0.2">
      <c r="A1439" s="70">
        <v>33513233</v>
      </c>
      <c r="B1439" s="71">
        <v>60002100580</v>
      </c>
      <c r="C1439" s="57">
        <v>4378</v>
      </c>
      <c r="D1439" s="28" t="s">
        <v>41</v>
      </c>
      <c r="E1439" s="72">
        <v>19540.650000000001</v>
      </c>
    </row>
    <row r="1440" spans="1:7" ht="15" customHeight="1" x14ac:dyDescent="0.2">
      <c r="A1440" s="70">
        <v>33113233</v>
      </c>
      <c r="B1440" s="71">
        <v>60002100580</v>
      </c>
      <c r="C1440" s="57">
        <v>4378</v>
      </c>
      <c r="D1440" s="28" t="s">
        <v>42</v>
      </c>
      <c r="E1440" s="72">
        <v>1241.4000000000001</v>
      </c>
      <c r="G1440" s="155"/>
    </row>
    <row r="1441" spans="1:7" ht="15" customHeight="1" x14ac:dyDescent="0.2">
      <c r="A1441" s="70">
        <v>33513233</v>
      </c>
      <c r="B1441" s="71">
        <v>60002100580</v>
      </c>
      <c r="C1441" s="57">
        <v>4378</v>
      </c>
      <c r="D1441" s="28" t="s">
        <v>42</v>
      </c>
      <c r="E1441" s="72">
        <v>7034.6</v>
      </c>
      <c r="G1441" s="155"/>
    </row>
    <row r="1442" spans="1:7" ht="15" customHeight="1" x14ac:dyDescent="0.2">
      <c r="A1442" s="55"/>
      <c r="B1442" s="55"/>
      <c r="C1442" s="18" t="s">
        <v>13</v>
      </c>
      <c r="D1442" s="19"/>
      <c r="E1442" s="20">
        <f>SUM(E1432:E1441)</f>
        <v>0</v>
      </c>
      <c r="G1442" s="155"/>
    </row>
    <row r="1443" spans="1:7" ht="15" customHeight="1" x14ac:dyDescent="0.2">
      <c r="G1443" s="155"/>
    </row>
    <row r="1444" spans="1:7" ht="15" customHeight="1" x14ac:dyDescent="0.2">
      <c r="G1444" s="155"/>
    </row>
    <row r="1445" spans="1:7" ht="15" customHeight="1" x14ac:dyDescent="0.25">
      <c r="A1445" s="43" t="s">
        <v>452</v>
      </c>
      <c r="G1445" s="155"/>
    </row>
    <row r="1446" spans="1:7" ht="15" customHeight="1" x14ac:dyDescent="0.2">
      <c r="A1446" s="255" t="s">
        <v>161</v>
      </c>
      <c r="B1446" s="255"/>
      <c r="C1446" s="255"/>
      <c r="D1446" s="255"/>
      <c r="E1446" s="255"/>
      <c r="G1446" s="155"/>
    </row>
    <row r="1447" spans="1:7" ht="15" customHeight="1" x14ac:dyDescent="0.2">
      <c r="A1447" s="255"/>
      <c r="B1447" s="255"/>
      <c r="C1447" s="255"/>
      <c r="D1447" s="255"/>
      <c r="E1447" s="255"/>
      <c r="G1447" s="155"/>
    </row>
    <row r="1448" spans="1:7" ht="15" customHeight="1" x14ac:dyDescent="0.2">
      <c r="A1448" s="254" t="s">
        <v>508</v>
      </c>
      <c r="B1448" s="254"/>
      <c r="C1448" s="254"/>
      <c r="D1448" s="254"/>
      <c r="E1448" s="254"/>
      <c r="G1448" s="155"/>
    </row>
    <row r="1449" spans="1:7" ht="15" customHeight="1" x14ac:dyDescent="0.2">
      <c r="A1449" s="254"/>
      <c r="B1449" s="254"/>
      <c r="C1449" s="254"/>
      <c r="D1449" s="254"/>
      <c r="E1449" s="254"/>
      <c r="G1449" s="155"/>
    </row>
    <row r="1450" spans="1:7" ht="15" customHeight="1" x14ac:dyDescent="0.2">
      <c r="A1450" s="254"/>
      <c r="B1450" s="254"/>
      <c r="C1450" s="254"/>
      <c r="D1450" s="254"/>
      <c r="E1450" s="254"/>
      <c r="G1450" s="155"/>
    </row>
    <row r="1451" spans="1:7" ht="15" customHeight="1" x14ac:dyDescent="0.2">
      <c r="A1451" s="254"/>
      <c r="B1451" s="254"/>
      <c r="C1451" s="254"/>
      <c r="D1451" s="254"/>
      <c r="E1451" s="254"/>
      <c r="G1451" s="155"/>
    </row>
    <row r="1452" spans="1:7" ht="15" customHeight="1" x14ac:dyDescent="0.2">
      <c r="A1452" s="254"/>
      <c r="B1452" s="254"/>
      <c r="C1452" s="254"/>
      <c r="D1452" s="254"/>
      <c r="E1452" s="254"/>
      <c r="G1452" s="155"/>
    </row>
    <row r="1453" spans="1:7" ht="15" customHeight="1" x14ac:dyDescent="0.2">
      <c r="A1453" s="254"/>
      <c r="B1453" s="254"/>
      <c r="C1453" s="254"/>
      <c r="D1453" s="254"/>
      <c r="E1453" s="254"/>
      <c r="G1453" s="155"/>
    </row>
    <row r="1454" spans="1:7" ht="15" customHeight="1" x14ac:dyDescent="0.2">
      <c r="A1454" s="254"/>
      <c r="B1454" s="254"/>
      <c r="C1454" s="254"/>
      <c r="D1454" s="254"/>
      <c r="E1454" s="254"/>
      <c r="G1454" s="155"/>
    </row>
    <row r="1455" spans="1:7" ht="15" customHeight="1" x14ac:dyDescent="0.2">
      <c r="G1455" s="155"/>
    </row>
    <row r="1456" spans="1:7" ht="15" customHeight="1" x14ac:dyDescent="0.2">
      <c r="G1456" s="155"/>
    </row>
    <row r="1457" spans="1:7" ht="15" customHeight="1" x14ac:dyDescent="0.2">
      <c r="G1457" s="155"/>
    </row>
    <row r="1458" spans="1:7" ht="15" customHeight="1" x14ac:dyDescent="0.25">
      <c r="A1458" s="4" t="s">
        <v>14</v>
      </c>
      <c r="B1458" s="5"/>
      <c r="C1458" s="5"/>
      <c r="D1458" s="5"/>
      <c r="E1458" s="5"/>
      <c r="G1458" s="155"/>
    </row>
    <row r="1459" spans="1:7" ht="15" customHeight="1" x14ac:dyDescent="0.2">
      <c r="A1459" s="61" t="s">
        <v>138</v>
      </c>
      <c r="B1459" s="35"/>
      <c r="C1459" s="35"/>
      <c r="D1459" s="35"/>
      <c r="E1459" s="36" t="s">
        <v>139</v>
      </c>
      <c r="G1459" s="155"/>
    </row>
    <row r="1460" spans="1:7" ht="15" customHeight="1" x14ac:dyDescent="0.25">
      <c r="A1460" s="4" t="s">
        <v>297</v>
      </c>
      <c r="B1460" s="141"/>
      <c r="C1460" s="5"/>
      <c r="D1460" s="5"/>
      <c r="E1460" s="8"/>
      <c r="G1460" s="155"/>
    </row>
    <row r="1461" spans="1:7" ht="15" customHeight="1" x14ac:dyDescent="0.2">
      <c r="A1461" s="9" t="s">
        <v>7</v>
      </c>
      <c r="B1461" s="9" t="s">
        <v>8</v>
      </c>
      <c r="C1461" s="9" t="s">
        <v>9</v>
      </c>
      <c r="D1461" s="10" t="s">
        <v>10</v>
      </c>
      <c r="E1461" s="11" t="s">
        <v>11</v>
      </c>
      <c r="G1461" s="155"/>
    </row>
    <row r="1462" spans="1:7" ht="15" customHeight="1" x14ac:dyDescent="0.2">
      <c r="A1462" s="37">
        <v>25</v>
      </c>
      <c r="B1462" s="27">
        <v>60005100305</v>
      </c>
      <c r="C1462" s="57">
        <v>3522</v>
      </c>
      <c r="D1462" s="93" t="s">
        <v>100</v>
      </c>
      <c r="E1462" s="29">
        <v>-26497.3</v>
      </c>
      <c r="G1462" s="155"/>
    </row>
    <row r="1463" spans="1:7" ht="15" customHeight="1" x14ac:dyDescent="0.2">
      <c r="A1463" s="37">
        <v>25</v>
      </c>
      <c r="B1463" s="27">
        <v>60005100339</v>
      </c>
      <c r="C1463" s="57">
        <v>3522</v>
      </c>
      <c r="D1463" s="93" t="s">
        <v>100</v>
      </c>
      <c r="E1463" s="29">
        <v>-138249</v>
      </c>
      <c r="G1463" s="155"/>
    </row>
    <row r="1464" spans="1:7" ht="15" customHeight="1" x14ac:dyDescent="0.2">
      <c r="A1464" s="37">
        <v>25</v>
      </c>
      <c r="B1464" s="27">
        <v>60005100437</v>
      </c>
      <c r="C1464" s="57">
        <v>3522</v>
      </c>
      <c r="D1464" s="93" t="s">
        <v>100</v>
      </c>
      <c r="E1464" s="29">
        <v>-285</v>
      </c>
      <c r="G1464" s="155"/>
    </row>
    <row r="1465" spans="1:7" ht="15" customHeight="1" x14ac:dyDescent="0.2">
      <c r="A1465" s="37">
        <v>25</v>
      </c>
      <c r="B1465" s="27">
        <v>60005100438</v>
      </c>
      <c r="C1465" s="57">
        <v>3522</v>
      </c>
      <c r="D1465" s="93" t="s">
        <v>100</v>
      </c>
      <c r="E1465" s="29">
        <v>-124800</v>
      </c>
      <c r="G1465" s="155"/>
    </row>
    <row r="1466" spans="1:7" ht="15" customHeight="1" x14ac:dyDescent="0.2">
      <c r="A1466" s="37">
        <v>25</v>
      </c>
      <c r="B1466" s="27">
        <v>60005100344</v>
      </c>
      <c r="C1466" s="57">
        <v>3522</v>
      </c>
      <c r="D1466" s="93" t="s">
        <v>100</v>
      </c>
      <c r="E1466" s="29">
        <v>-4</v>
      </c>
      <c r="G1466" s="155"/>
    </row>
    <row r="1467" spans="1:7" ht="15" customHeight="1" x14ac:dyDescent="0.2">
      <c r="A1467" s="37">
        <v>25</v>
      </c>
      <c r="B1467" s="27">
        <v>60005100310</v>
      </c>
      <c r="C1467" s="57">
        <v>3522</v>
      </c>
      <c r="D1467" s="93" t="s">
        <v>100</v>
      </c>
      <c r="E1467" s="29">
        <v>-18</v>
      </c>
      <c r="G1467" s="155"/>
    </row>
    <row r="1468" spans="1:7" ht="15" customHeight="1" x14ac:dyDescent="0.2">
      <c r="A1468" s="37">
        <v>25</v>
      </c>
      <c r="B1468" s="27">
        <v>60005100340</v>
      </c>
      <c r="C1468" s="57">
        <v>3522</v>
      </c>
      <c r="D1468" s="93" t="s">
        <v>100</v>
      </c>
      <c r="E1468" s="29">
        <v>-1990</v>
      </c>
      <c r="G1468" s="155"/>
    </row>
    <row r="1469" spans="1:7" ht="15" customHeight="1" x14ac:dyDescent="0.2">
      <c r="A1469" s="37">
        <v>25</v>
      </c>
      <c r="B1469" s="27">
        <v>60005100543</v>
      </c>
      <c r="C1469" s="57">
        <v>3522</v>
      </c>
      <c r="D1469" s="93" t="s">
        <v>100</v>
      </c>
      <c r="E1469" s="29">
        <v>-593</v>
      </c>
      <c r="G1469" s="155"/>
    </row>
    <row r="1470" spans="1:7" ht="15" customHeight="1" x14ac:dyDescent="0.2">
      <c r="A1470" s="37">
        <v>25</v>
      </c>
      <c r="B1470" s="27">
        <v>60005100576</v>
      </c>
      <c r="C1470" s="57">
        <v>3522</v>
      </c>
      <c r="D1470" s="93" t="s">
        <v>100</v>
      </c>
      <c r="E1470" s="29">
        <v>-203967</v>
      </c>
      <c r="G1470" s="155"/>
    </row>
    <row r="1471" spans="1:7" ht="15" customHeight="1" x14ac:dyDescent="0.2">
      <c r="A1471" s="37">
        <v>25</v>
      </c>
      <c r="B1471" s="27">
        <v>60005100072</v>
      </c>
      <c r="C1471" s="57">
        <v>3522</v>
      </c>
      <c r="D1471" s="93" t="s">
        <v>100</v>
      </c>
      <c r="E1471" s="29">
        <v>-10</v>
      </c>
      <c r="G1471" s="155"/>
    </row>
    <row r="1472" spans="1:7" ht="15" customHeight="1" x14ac:dyDescent="0.2">
      <c r="A1472" s="37">
        <v>25</v>
      </c>
      <c r="B1472" s="27">
        <v>60005100304</v>
      </c>
      <c r="C1472" s="57">
        <v>3522</v>
      </c>
      <c r="D1472" s="93" t="s">
        <v>100</v>
      </c>
      <c r="E1472" s="29">
        <v>-1449</v>
      </c>
      <c r="G1472" s="155"/>
    </row>
    <row r="1473" spans="1:7" ht="15" customHeight="1" x14ac:dyDescent="0.2">
      <c r="A1473" s="37">
        <v>25</v>
      </c>
      <c r="B1473" s="27">
        <v>60005100306</v>
      </c>
      <c r="C1473" s="57">
        <v>3522</v>
      </c>
      <c r="D1473" s="93" t="s">
        <v>100</v>
      </c>
      <c r="E1473" s="29">
        <v>-852</v>
      </c>
      <c r="G1473" s="155"/>
    </row>
    <row r="1474" spans="1:7" ht="15" customHeight="1" x14ac:dyDescent="0.2">
      <c r="A1474" s="37">
        <v>25</v>
      </c>
      <c r="B1474" s="27">
        <v>60005100307</v>
      </c>
      <c r="C1474" s="57">
        <v>3522</v>
      </c>
      <c r="D1474" s="93" t="s">
        <v>100</v>
      </c>
      <c r="E1474" s="29">
        <v>-71218</v>
      </c>
      <c r="G1474" s="155"/>
    </row>
    <row r="1475" spans="1:7" ht="15" customHeight="1" x14ac:dyDescent="0.2">
      <c r="A1475" s="37">
        <v>25</v>
      </c>
      <c r="B1475" s="27">
        <v>60005100308</v>
      </c>
      <c r="C1475" s="57">
        <v>3522</v>
      </c>
      <c r="D1475" s="93" t="s">
        <v>100</v>
      </c>
      <c r="E1475" s="29">
        <v>-16</v>
      </c>
      <c r="G1475" s="155"/>
    </row>
    <row r="1476" spans="1:7" ht="15" customHeight="1" x14ac:dyDescent="0.2">
      <c r="A1476" s="37">
        <v>25</v>
      </c>
      <c r="B1476" s="27">
        <v>60005100309</v>
      </c>
      <c r="C1476" s="57">
        <v>3522</v>
      </c>
      <c r="D1476" s="93" t="s">
        <v>100</v>
      </c>
      <c r="E1476" s="29">
        <v>-347</v>
      </c>
      <c r="G1476" s="155"/>
    </row>
    <row r="1477" spans="1:7" ht="15" customHeight="1" x14ac:dyDescent="0.2">
      <c r="A1477" s="37">
        <v>25</v>
      </c>
      <c r="B1477" s="27">
        <v>60005100311</v>
      </c>
      <c r="C1477" s="57">
        <v>3522</v>
      </c>
      <c r="D1477" s="93" t="s">
        <v>100</v>
      </c>
      <c r="E1477" s="29">
        <v>-756</v>
      </c>
      <c r="G1477" s="155"/>
    </row>
    <row r="1478" spans="1:7" ht="15" customHeight="1" x14ac:dyDescent="0.2">
      <c r="A1478" s="37">
        <v>25</v>
      </c>
      <c r="B1478" s="27">
        <v>60005100313</v>
      </c>
      <c r="C1478" s="57">
        <v>3522</v>
      </c>
      <c r="D1478" s="93" t="s">
        <v>100</v>
      </c>
      <c r="E1478" s="29">
        <v>-206876</v>
      </c>
      <c r="G1478" s="155"/>
    </row>
    <row r="1479" spans="1:7" ht="15" customHeight="1" x14ac:dyDescent="0.2">
      <c r="A1479" s="37">
        <v>25</v>
      </c>
      <c r="B1479" s="27">
        <v>60005100654</v>
      </c>
      <c r="C1479" s="57">
        <v>3522</v>
      </c>
      <c r="D1479" s="93" t="s">
        <v>100</v>
      </c>
      <c r="E1479" s="29">
        <v>777927.3</v>
      </c>
      <c r="G1479" s="155"/>
    </row>
    <row r="1480" spans="1:7" ht="15" customHeight="1" x14ac:dyDescent="0.2">
      <c r="A1480" s="37"/>
      <c r="B1480" s="42"/>
      <c r="C1480" s="18" t="s">
        <v>13</v>
      </c>
      <c r="D1480" s="19"/>
      <c r="E1480" s="20">
        <f>SUM(E1462:E1479)</f>
        <v>0</v>
      </c>
      <c r="G1480" s="155"/>
    </row>
    <row r="1481" spans="1:7" ht="15" customHeight="1" x14ac:dyDescent="0.2">
      <c r="G1481" s="155"/>
    </row>
    <row r="1482" spans="1:7" ht="15" customHeight="1" x14ac:dyDescent="0.2">
      <c r="G1482" s="155"/>
    </row>
    <row r="1483" spans="1:7" ht="15" customHeight="1" x14ac:dyDescent="0.25">
      <c r="A1483" s="43" t="s">
        <v>453</v>
      </c>
      <c r="G1483" s="155"/>
    </row>
    <row r="1484" spans="1:7" ht="15" customHeight="1" x14ac:dyDescent="0.2">
      <c r="A1484" s="255" t="s">
        <v>161</v>
      </c>
      <c r="B1484" s="255"/>
      <c r="C1484" s="255"/>
      <c r="D1484" s="255"/>
      <c r="E1484" s="255"/>
      <c r="G1484" s="155"/>
    </row>
    <row r="1485" spans="1:7" ht="15" customHeight="1" x14ac:dyDescent="0.2">
      <c r="A1485" s="255"/>
      <c r="B1485" s="255"/>
      <c r="C1485" s="255"/>
      <c r="D1485" s="255"/>
      <c r="E1485" s="255"/>
      <c r="G1485" s="155"/>
    </row>
    <row r="1486" spans="1:7" ht="15" customHeight="1" x14ac:dyDescent="0.2">
      <c r="A1486" s="254" t="s">
        <v>454</v>
      </c>
      <c r="B1486" s="254"/>
      <c r="C1486" s="254"/>
      <c r="D1486" s="254"/>
      <c r="E1486" s="254"/>
      <c r="G1486" s="155"/>
    </row>
    <row r="1487" spans="1:7" ht="15" customHeight="1" x14ac:dyDescent="0.2">
      <c r="A1487" s="254"/>
      <c r="B1487" s="254"/>
      <c r="C1487" s="254"/>
      <c r="D1487" s="254"/>
      <c r="E1487" s="254"/>
      <c r="G1487" s="155"/>
    </row>
    <row r="1488" spans="1:7" ht="15" customHeight="1" x14ac:dyDescent="0.2">
      <c r="A1488" s="254"/>
      <c r="B1488" s="254"/>
      <c r="C1488" s="254"/>
      <c r="D1488" s="254"/>
      <c r="E1488" s="254"/>
      <c r="G1488" s="155"/>
    </row>
    <row r="1489" spans="1:7" ht="15" customHeight="1" x14ac:dyDescent="0.2">
      <c r="A1489" s="254"/>
      <c r="B1489" s="254"/>
      <c r="C1489" s="254"/>
      <c r="D1489" s="254"/>
      <c r="E1489" s="254"/>
      <c r="G1489" s="155"/>
    </row>
    <row r="1490" spans="1:7" ht="15" customHeight="1" x14ac:dyDescent="0.2">
      <c r="A1490" s="254"/>
      <c r="B1490" s="254"/>
      <c r="C1490" s="254"/>
      <c r="D1490" s="254"/>
      <c r="E1490" s="254"/>
      <c r="G1490" s="155"/>
    </row>
    <row r="1491" spans="1:7" ht="15" customHeight="1" x14ac:dyDescent="0.2">
      <c r="A1491" s="254"/>
      <c r="B1491" s="254"/>
      <c r="C1491" s="254"/>
      <c r="D1491" s="254"/>
      <c r="E1491" s="254"/>
      <c r="G1491" s="155"/>
    </row>
    <row r="1492" spans="1:7" ht="15" customHeight="1" x14ac:dyDescent="0.2">
      <c r="B1492" s="134"/>
      <c r="G1492" s="155"/>
    </row>
    <row r="1493" spans="1:7" ht="15" customHeight="1" x14ac:dyDescent="0.25">
      <c r="A1493" s="4" t="s">
        <v>14</v>
      </c>
      <c r="B1493" s="100"/>
      <c r="C1493" s="5"/>
      <c r="D1493" s="5"/>
      <c r="E1493" s="5"/>
      <c r="G1493" s="155"/>
    </row>
    <row r="1494" spans="1:7" ht="15" customHeight="1" x14ac:dyDescent="0.2">
      <c r="A1494" s="61" t="s">
        <v>138</v>
      </c>
      <c r="B1494" s="96"/>
      <c r="C1494" s="35"/>
      <c r="D1494" s="35"/>
      <c r="E1494" s="36" t="s">
        <v>139</v>
      </c>
      <c r="G1494" s="155"/>
    </row>
    <row r="1495" spans="1:7" ht="15" customHeight="1" x14ac:dyDescent="0.25">
      <c r="A1495" s="4" t="s">
        <v>140</v>
      </c>
      <c r="B1495" s="136"/>
      <c r="C1495" s="5"/>
      <c r="D1495" s="5"/>
      <c r="E1495" s="8"/>
      <c r="G1495" s="155"/>
    </row>
    <row r="1496" spans="1:7" ht="15" customHeight="1" x14ac:dyDescent="0.2">
      <c r="A1496" s="9" t="s">
        <v>7</v>
      </c>
      <c r="B1496" s="9" t="s">
        <v>8</v>
      </c>
      <c r="C1496" s="9" t="s">
        <v>9</v>
      </c>
      <c r="D1496" s="10" t="s">
        <v>10</v>
      </c>
      <c r="E1496" s="11" t="s">
        <v>11</v>
      </c>
      <c r="G1496" s="155"/>
    </row>
    <row r="1497" spans="1:7" ht="15" customHeight="1" x14ac:dyDescent="0.2">
      <c r="A1497" s="50">
        <v>870</v>
      </c>
      <c r="B1497" s="27">
        <v>60004100534</v>
      </c>
      <c r="C1497" s="27">
        <v>2212</v>
      </c>
      <c r="D1497" s="93" t="s">
        <v>100</v>
      </c>
      <c r="E1497" s="59">
        <v>-5415455.54</v>
      </c>
      <c r="G1497" s="155"/>
    </row>
    <row r="1498" spans="1:7" ht="15" customHeight="1" x14ac:dyDescent="0.2">
      <c r="A1498" s="50">
        <v>870</v>
      </c>
      <c r="B1498" s="27">
        <v>60004100289</v>
      </c>
      <c r="C1498" s="27">
        <v>2212</v>
      </c>
      <c r="D1498" s="93" t="s">
        <v>100</v>
      </c>
      <c r="E1498" s="59">
        <v>-9000000</v>
      </c>
      <c r="G1498" s="155"/>
    </row>
    <row r="1499" spans="1:7" ht="15" customHeight="1" x14ac:dyDescent="0.2">
      <c r="A1499" s="50">
        <v>870</v>
      </c>
      <c r="B1499" s="27">
        <v>60004100116</v>
      </c>
      <c r="C1499" s="27">
        <v>2212</v>
      </c>
      <c r="D1499" s="93" t="s">
        <v>100</v>
      </c>
      <c r="E1499" s="59">
        <v>14415455.539999999</v>
      </c>
      <c r="G1499" s="155"/>
    </row>
    <row r="1500" spans="1:7" ht="15" customHeight="1" x14ac:dyDescent="0.2">
      <c r="A1500" s="37"/>
      <c r="B1500" s="42"/>
      <c r="C1500" s="18" t="s">
        <v>13</v>
      </c>
      <c r="D1500" s="19"/>
      <c r="E1500" s="20">
        <f>SUM(E1497:E1499)</f>
        <v>0</v>
      </c>
      <c r="G1500" s="155"/>
    </row>
    <row r="1501" spans="1:7" ht="15" customHeight="1" x14ac:dyDescent="0.2">
      <c r="G1501" s="155"/>
    </row>
    <row r="1502" spans="1:7" ht="15" customHeight="1" x14ac:dyDescent="0.2">
      <c r="G1502" s="155"/>
    </row>
    <row r="1503" spans="1:7" ht="15" customHeight="1" x14ac:dyDescent="0.2">
      <c r="G1503" s="155"/>
    </row>
    <row r="1504" spans="1:7" ht="15" customHeight="1" x14ac:dyDescent="0.2">
      <c r="G1504" s="155"/>
    </row>
    <row r="1505" spans="1:7" ht="15" customHeight="1" x14ac:dyDescent="0.2">
      <c r="G1505" s="155"/>
    </row>
    <row r="1506" spans="1:7" ht="15" customHeight="1" x14ac:dyDescent="0.2">
      <c r="G1506" s="155"/>
    </row>
    <row r="1507" spans="1:7" ht="15" customHeight="1" x14ac:dyDescent="0.2">
      <c r="G1507" s="155"/>
    </row>
    <row r="1508" spans="1:7" ht="15" customHeight="1" x14ac:dyDescent="0.2">
      <c r="G1508" s="155"/>
    </row>
    <row r="1509" spans="1:7" ht="15" customHeight="1" x14ac:dyDescent="0.25">
      <c r="A1509" s="43" t="s">
        <v>455</v>
      </c>
      <c r="G1509" s="155"/>
    </row>
    <row r="1510" spans="1:7" ht="15" customHeight="1" x14ac:dyDescent="0.2">
      <c r="A1510" s="255" t="s">
        <v>161</v>
      </c>
      <c r="B1510" s="255"/>
      <c r="C1510" s="255"/>
      <c r="D1510" s="255"/>
      <c r="E1510" s="255"/>
      <c r="G1510" s="155"/>
    </row>
    <row r="1511" spans="1:7" ht="15" customHeight="1" x14ac:dyDescent="0.2">
      <c r="A1511" s="255"/>
      <c r="B1511" s="255"/>
      <c r="C1511" s="255"/>
      <c r="D1511" s="255"/>
      <c r="E1511" s="255"/>
      <c r="G1511" s="155"/>
    </row>
    <row r="1512" spans="1:7" ht="15" customHeight="1" x14ac:dyDescent="0.2">
      <c r="A1512" s="254" t="s">
        <v>456</v>
      </c>
      <c r="B1512" s="254"/>
      <c r="C1512" s="254"/>
      <c r="D1512" s="254"/>
      <c r="E1512" s="254"/>
      <c r="G1512" s="155"/>
    </row>
    <row r="1513" spans="1:7" ht="15" customHeight="1" x14ac:dyDescent="0.2">
      <c r="A1513" s="254"/>
      <c r="B1513" s="254"/>
      <c r="C1513" s="254"/>
      <c r="D1513" s="254"/>
      <c r="E1513" s="254"/>
      <c r="G1513" s="155"/>
    </row>
    <row r="1514" spans="1:7" ht="15" customHeight="1" x14ac:dyDescent="0.2">
      <c r="A1514" s="254"/>
      <c r="B1514" s="254"/>
      <c r="C1514" s="254"/>
      <c r="D1514" s="254"/>
      <c r="E1514" s="254"/>
      <c r="G1514" s="155"/>
    </row>
    <row r="1515" spans="1:7" ht="15" customHeight="1" x14ac:dyDescent="0.2">
      <c r="A1515" s="254"/>
      <c r="B1515" s="254"/>
      <c r="C1515" s="254"/>
      <c r="D1515" s="254"/>
      <c r="E1515" s="254"/>
      <c r="G1515" s="155"/>
    </row>
    <row r="1516" spans="1:7" ht="15" customHeight="1" x14ac:dyDescent="0.2">
      <c r="A1516" s="254"/>
      <c r="B1516" s="254"/>
      <c r="C1516" s="254"/>
      <c r="D1516" s="254"/>
      <c r="E1516" s="254"/>
      <c r="G1516" s="155"/>
    </row>
    <row r="1517" spans="1:7" ht="15" customHeight="1" x14ac:dyDescent="0.2">
      <c r="A1517" s="254"/>
      <c r="B1517" s="254"/>
      <c r="C1517" s="254"/>
      <c r="D1517" s="254"/>
      <c r="E1517" s="254"/>
      <c r="G1517" s="155"/>
    </row>
    <row r="1518" spans="1:7" ht="15" customHeight="1" x14ac:dyDescent="0.2">
      <c r="B1518" s="134"/>
      <c r="G1518" s="155"/>
    </row>
    <row r="1519" spans="1:7" ht="15" customHeight="1" x14ac:dyDescent="0.25">
      <c r="A1519" s="4" t="s">
        <v>14</v>
      </c>
      <c r="B1519" s="100"/>
      <c r="C1519" s="5"/>
      <c r="D1519" s="5"/>
      <c r="E1519" s="5"/>
      <c r="G1519" s="155"/>
    </row>
    <row r="1520" spans="1:7" ht="15" customHeight="1" x14ac:dyDescent="0.2">
      <c r="A1520" s="61" t="s">
        <v>138</v>
      </c>
      <c r="B1520" s="96"/>
      <c r="C1520" s="35"/>
      <c r="D1520" s="35"/>
      <c r="E1520" s="36" t="s">
        <v>139</v>
      </c>
      <c r="G1520" s="155"/>
    </row>
    <row r="1521" spans="1:7" ht="15" customHeight="1" x14ac:dyDescent="0.25">
      <c r="A1521" s="4" t="s">
        <v>174</v>
      </c>
      <c r="B1521" s="136"/>
      <c r="C1521" s="5"/>
      <c r="D1521" s="5"/>
      <c r="E1521" s="8"/>
      <c r="G1521" s="155"/>
    </row>
    <row r="1522" spans="1:7" ht="15" customHeight="1" x14ac:dyDescent="0.2">
      <c r="A1522" s="9" t="s">
        <v>7</v>
      </c>
      <c r="B1522" s="9" t="s">
        <v>8</v>
      </c>
      <c r="C1522" s="9" t="s">
        <v>9</v>
      </c>
      <c r="D1522" s="10" t="s">
        <v>10</v>
      </c>
      <c r="E1522" s="24" t="s">
        <v>11</v>
      </c>
      <c r="G1522" s="155"/>
    </row>
    <row r="1523" spans="1:7" ht="15" customHeight="1" x14ac:dyDescent="0.2">
      <c r="A1523" s="50">
        <v>888</v>
      </c>
      <c r="B1523" s="27">
        <v>60001100603</v>
      </c>
      <c r="C1523" s="57">
        <v>3122</v>
      </c>
      <c r="D1523" s="93" t="s">
        <v>100</v>
      </c>
      <c r="E1523" s="29">
        <v>-1022078</v>
      </c>
      <c r="G1523" s="155"/>
    </row>
    <row r="1524" spans="1:7" ht="15" customHeight="1" x14ac:dyDescent="0.2">
      <c r="A1524" s="50">
        <v>888</v>
      </c>
      <c r="B1524" s="27">
        <v>60001100370</v>
      </c>
      <c r="C1524" s="57">
        <v>3122</v>
      </c>
      <c r="D1524" s="93" t="s">
        <v>100</v>
      </c>
      <c r="E1524" s="29">
        <v>-163875</v>
      </c>
      <c r="G1524" s="155"/>
    </row>
    <row r="1525" spans="1:7" ht="15" customHeight="1" x14ac:dyDescent="0.2">
      <c r="A1525" s="50">
        <v>888</v>
      </c>
      <c r="B1525" s="27">
        <v>60001100391</v>
      </c>
      <c r="C1525" s="57">
        <v>3123</v>
      </c>
      <c r="D1525" s="93" t="s">
        <v>100</v>
      </c>
      <c r="E1525" s="29">
        <v>-39065</v>
      </c>
      <c r="G1525" s="155"/>
    </row>
    <row r="1526" spans="1:7" ht="15" customHeight="1" x14ac:dyDescent="0.2">
      <c r="A1526" s="50">
        <v>888</v>
      </c>
      <c r="B1526" s="27">
        <v>60001100361</v>
      </c>
      <c r="C1526" s="57">
        <v>3122</v>
      </c>
      <c r="D1526" s="93" t="s">
        <v>100</v>
      </c>
      <c r="E1526" s="29">
        <v>-62878</v>
      </c>
      <c r="G1526" s="155"/>
    </row>
    <row r="1527" spans="1:7" ht="15" customHeight="1" x14ac:dyDescent="0.2">
      <c r="A1527" s="50">
        <v>888</v>
      </c>
      <c r="B1527" s="27">
        <v>60001100237</v>
      </c>
      <c r="C1527" s="57">
        <v>3122</v>
      </c>
      <c r="D1527" s="93" t="s">
        <v>100</v>
      </c>
      <c r="E1527" s="29">
        <v>-47620</v>
      </c>
      <c r="G1527" s="155"/>
    </row>
    <row r="1528" spans="1:7" ht="15" customHeight="1" x14ac:dyDescent="0.2">
      <c r="A1528" s="50">
        <v>888</v>
      </c>
      <c r="B1528" s="27">
        <v>60001100214</v>
      </c>
      <c r="C1528" s="57">
        <v>3114</v>
      </c>
      <c r="D1528" s="93" t="s">
        <v>100</v>
      </c>
      <c r="E1528" s="29">
        <v>-423084</v>
      </c>
      <c r="G1528" s="155"/>
    </row>
    <row r="1529" spans="1:7" ht="15" customHeight="1" x14ac:dyDescent="0.2">
      <c r="A1529" s="50">
        <v>888</v>
      </c>
      <c r="B1529" s="27">
        <v>60001100605</v>
      </c>
      <c r="C1529" s="57">
        <v>4322</v>
      </c>
      <c r="D1529" s="93" t="s">
        <v>100</v>
      </c>
      <c r="E1529" s="29">
        <v>-452886.5</v>
      </c>
      <c r="G1529" s="155"/>
    </row>
    <row r="1530" spans="1:7" ht="15" customHeight="1" x14ac:dyDescent="0.2">
      <c r="A1530" s="50">
        <v>888</v>
      </c>
      <c r="B1530" s="27">
        <v>60001100355</v>
      </c>
      <c r="C1530" s="57">
        <v>3121</v>
      </c>
      <c r="D1530" s="93" t="s">
        <v>100</v>
      </c>
      <c r="E1530" s="29">
        <v>204000</v>
      </c>
      <c r="G1530" s="155"/>
    </row>
    <row r="1531" spans="1:7" ht="15" customHeight="1" x14ac:dyDescent="0.2">
      <c r="A1531" s="50">
        <v>888</v>
      </c>
      <c r="B1531" s="27">
        <v>60001100538</v>
      </c>
      <c r="C1531" s="57">
        <v>3114</v>
      </c>
      <c r="D1531" s="93" t="s">
        <v>100</v>
      </c>
      <c r="E1531" s="29">
        <v>1509600</v>
      </c>
      <c r="G1531" s="155"/>
    </row>
    <row r="1532" spans="1:7" ht="15" customHeight="1" x14ac:dyDescent="0.2">
      <c r="A1532" s="50">
        <v>888</v>
      </c>
      <c r="B1532" s="27">
        <v>60001100607</v>
      </c>
      <c r="C1532" s="57">
        <v>3121</v>
      </c>
      <c r="D1532" s="93" t="s">
        <v>100</v>
      </c>
      <c r="E1532" s="29">
        <v>45000</v>
      </c>
      <c r="G1532" s="155"/>
    </row>
    <row r="1533" spans="1:7" ht="15" customHeight="1" x14ac:dyDescent="0.2">
      <c r="A1533" s="50">
        <v>888</v>
      </c>
      <c r="B1533" s="27">
        <v>60001100605</v>
      </c>
      <c r="C1533" s="57">
        <v>4322</v>
      </c>
      <c r="D1533" s="76" t="s">
        <v>169</v>
      </c>
      <c r="E1533" s="29">
        <v>331897.5</v>
      </c>
      <c r="G1533" s="155"/>
    </row>
    <row r="1534" spans="1:7" ht="15" customHeight="1" x14ac:dyDescent="0.2">
      <c r="A1534" s="50">
        <v>888</v>
      </c>
      <c r="B1534" s="27">
        <v>60001100605</v>
      </c>
      <c r="C1534" s="57">
        <v>4322</v>
      </c>
      <c r="D1534" s="76" t="s">
        <v>171</v>
      </c>
      <c r="E1534" s="29">
        <v>120989</v>
      </c>
      <c r="G1534" s="155"/>
    </row>
    <row r="1535" spans="1:7" ht="15" customHeight="1" x14ac:dyDescent="0.2">
      <c r="A1535" s="37"/>
      <c r="B1535" s="42"/>
      <c r="C1535" s="18" t="s">
        <v>13</v>
      </c>
      <c r="D1535" s="19"/>
      <c r="E1535" s="20">
        <f>SUM(E1523:E1534)</f>
        <v>0</v>
      </c>
      <c r="G1535" s="155"/>
    </row>
    <row r="1536" spans="1:7" ht="15" customHeight="1" x14ac:dyDescent="0.2">
      <c r="G1536" s="155"/>
    </row>
    <row r="1537" spans="1:7" ht="15" customHeight="1" x14ac:dyDescent="0.25">
      <c r="A1537" s="4" t="s">
        <v>240</v>
      </c>
      <c r="B1537" s="136"/>
      <c r="C1537" s="5"/>
      <c r="D1537" s="5"/>
      <c r="E1537" s="8"/>
      <c r="G1537" s="155"/>
    </row>
    <row r="1538" spans="1:7" ht="15" customHeight="1" x14ac:dyDescent="0.2">
      <c r="A1538" s="9" t="s">
        <v>7</v>
      </c>
      <c r="B1538" s="9" t="s">
        <v>8</v>
      </c>
      <c r="C1538" s="9" t="s">
        <v>9</v>
      </c>
      <c r="D1538" s="10" t="s">
        <v>10</v>
      </c>
      <c r="E1538" s="24" t="s">
        <v>11</v>
      </c>
      <c r="G1538" s="155"/>
    </row>
    <row r="1539" spans="1:7" ht="15" customHeight="1" x14ac:dyDescent="0.2">
      <c r="A1539" s="50">
        <v>888</v>
      </c>
      <c r="B1539" s="27">
        <v>60003100425</v>
      </c>
      <c r="C1539" s="57">
        <v>3315</v>
      </c>
      <c r="D1539" s="93" t="s">
        <v>100</v>
      </c>
      <c r="E1539" s="29">
        <v>-1119000</v>
      </c>
      <c r="G1539" s="155"/>
    </row>
    <row r="1540" spans="1:7" ht="15" customHeight="1" x14ac:dyDescent="0.2">
      <c r="A1540" s="50">
        <v>888</v>
      </c>
      <c r="B1540" s="27">
        <v>60003100283</v>
      </c>
      <c r="C1540" s="57">
        <v>3315</v>
      </c>
      <c r="D1540" s="93" t="s">
        <v>100</v>
      </c>
      <c r="E1540" s="29">
        <v>840000</v>
      </c>
      <c r="G1540" s="155"/>
    </row>
    <row r="1541" spans="1:7" ht="15" customHeight="1" x14ac:dyDescent="0.2">
      <c r="A1541" s="50">
        <v>888</v>
      </c>
      <c r="B1541" s="27">
        <v>60003100420</v>
      </c>
      <c r="C1541" s="57">
        <v>3315</v>
      </c>
      <c r="D1541" s="93" t="s">
        <v>100</v>
      </c>
      <c r="E1541" s="29">
        <v>2410</v>
      </c>
      <c r="G1541" s="155"/>
    </row>
    <row r="1542" spans="1:7" ht="15" customHeight="1" x14ac:dyDescent="0.2">
      <c r="A1542" s="50">
        <v>888</v>
      </c>
      <c r="B1542" s="27">
        <v>60003100420</v>
      </c>
      <c r="C1542" s="57">
        <v>3315</v>
      </c>
      <c r="D1542" s="76" t="s">
        <v>171</v>
      </c>
      <c r="E1542" s="29">
        <v>92390</v>
      </c>
      <c r="G1542" s="155"/>
    </row>
    <row r="1543" spans="1:7" ht="15" customHeight="1" x14ac:dyDescent="0.2">
      <c r="A1543" s="50">
        <v>888</v>
      </c>
      <c r="B1543" s="27">
        <v>60003100420</v>
      </c>
      <c r="C1543" s="57">
        <v>3315</v>
      </c>
      <c r="D1543" s="76" t="s">
        <v>169</v>
      </c>
      <c r="E1543" s="29">
        <v>25200</v>
      </c>
      <c r="G1543" s="155"/>
    </row>
    <row r="1544" spans="1:7" ht="15" customHeight="1" x14ac:dyDescent="0.2">
      <c r="A1544" s="50">
        <v>888</v>
      </c>
      <c r="B1544" s="27">
        <v>60003100641</v>
      </c>
      <c r="C1544" s="57">
        <v>3314</v>
      </c>
      <c r="D1544" s="93" t="s">
        <v>100</v>
      </c>
      <c r="E1544" s="29">
        <v>159000</v>
      </c>
      <c r="G1544" s="155"/>
    </row>
    <row r="1545" spans="1:7" ht="15" customHeight="1" x14ac:dyDescent="0.2">
      <c r="A1545" s="37"/>
      <c r="B1545" s="42"/>
      <c r="C1545" s="18" t="s">
        <v>13</v>
      </c>
      <c r="D1545" s="19"/>
      <c r="E1545" s="20">
        <f>SUM(E1539:E1544)</f>
        <v>0</v>
      </c>
      <c r="G1545" s="155"/>
    </row>
    <row r="1546" spans="1:7" ht="15" customHeight="1" x14ac:dyDescent="0.2">
      <c r="G1546" s="155"/>
    </row>
    <row r="1547" spans="1:7" ht="15" customHeight="1" x14ac:dyDescent="0.25">
      <c r="A1547" s="4" t="s">
        <v>241</v>
      </c>
      <c r="B1547" s="141"/>
      <c r="C1547" s="5"/>
      <c r="D1547" s="5"/>
      <c r="E1547" s="8"/>
      <c r="G1547" s="155"/>
    </row>
    <row r="1548" spans="1:7" ht="15" customHeight="1" x14ac:dyDescent="0.2">
      <c r="A1548" s="9" t="s">
        <v>7</v>
      </c>
      <c r="B1548" s="9" t="s">
        <v>8</v>
      </c>
      <c r="C1548" s="9" t="s">
        <v>9</v>
      </c>
      <c r="D1548" s="10" t="s">
        <v>10</v>
      </c>
      <c r="E1548" s="11" t="s">
        <v>11</v>
      </c>
      <c r="G1548" s="155"/>
    </row>
    <row r="1549" spans="1:7" ht="15" customHeight="1" x14ac:dyDescent="0.2">
      <c r="A1549" s="50">
        <v>888</v>
      </c>
      <c r="B1549" s="27">
        <v>60002100529</v>
      </c>
      <c r="C1549" s="27">
        <v>4357</v>
      </c>
      <c r="D1549" s="93" t="s">
        <v>100</v>
      </c>
      <c r="E1549" s="59">
        <v>-370000</v>
      </c>
      <c r="G1549" s="155"/>
    </row>
    <row r="1550" spans="1:7" ht="15" customHeight="1" x14ac:dyDescent="0.2">
      <c r="A1550" s="50">
        <v>888</v>
      </c>
      <c r="B1550" s="27">
        <v>60002100516</v>
      </c>
      <c r="C1550" s="27">
        <v>4357</v>
      </c>
      <c r="D1550" s="93" t="s">
        <v>100</v>
      </c>
      <c r="E1550" s="59">
        <v>370000</v>
      </c>
      <c r="G1550" s="155"/>
    </row>
    <row r="1551" spans="1:7" ht="15" customHeight="1" x14ac:dyDescent="0.2">
      <c r="A1551" s="37"/>
      <c r="B1551" s="42"/>
      <c r="C1551" s="18" t="s">
        <v>13</v>
      </c>
      <c r="D1551" s="19"/>
      <c r="E1551" s="20">
        <f>SUM(E1549:E1550)</f>
        <v>0</v>
      </c>
      <c r="G1551" s="155"/>
    </row>
    <row r="1552" spans="1:7" ht="15" customHeight="1" x14ac:dyDescent="0.2"/>
    <row r="1553" spans="1:7" ht="15" customHeight="1" x14ac:dyDescent="0.25">
      <c r="A1553" s="4" t="s">
        <v>297</v>
      </c>
      <c r="B1553" s="141"/>
      <c r="C1553" s="5"/>
      <c r="D1553" s="5"/>
      <c r="E1553" s="8"/>
    </row>
    <row r="1554" spans="1:7" ht="15" customHeight="1" x14ac:dyDescent="0.2">
      <c r="A1554" s="9" t="s">
        <v>7</v>
      </c>
      <c r="B1554" s="9" t="s">
        <v>8</v>
      </c>
      <c r="C1554" s="9" t="s">
        <v>9</v>
      </c>
      <c r="D1554" s="10" t="s">
        <v>10</v>
      </c>
      <c r="E1554" s="11" t="s">
        <v>11</v>
      </c>
    </row>
    <row r="1555" spans="1:7" ht="15" customHeight="1" x14ac:dyDescent="0.2">
      <c r="A1555" s="50">
        <v>888</v>
      </c>
      <c r="B1555" s="27">
        <v>60005100435</v>
      </c>
      <c r="C1555" s="57">
        <v>3523</v>
      </c>
      <c r="D1555" s="93" t="s">
        <v>100</v>
      </c>
      <c r="E1555" s="29">
        <v>-252240</v>
      </c>
    </row>
    <row r="1556" spans="1:7" ht="15" customHeight="1" x14ac:dyDescent="0.2">
      <c r="A1556" s="50">
        <v>888</v>
      </c>
      <c r="B1556" s="27">
        <v>60005100572</v>
      </c>
      <c r="C1556" s="57">
        <v>3522</v>
      </c>
      <c r="D1556" s="93" t="s">
        <v>100</v>
      </c>
      <c r="E1556" s="29">
        <v>-55190.7</v>
      </c>
    </row>
    <row r="1557" spans="1:7" ht="15" customHeight="1" x14ac:dyDescent="0.2">
      <c r="A1557" s="50">
        <v>888</v>
      </c>
      <c r="B1557" s="27">
        <v>60005100435</v>
      </c>
      <c r="C1557" s="57">
        <v>3523</v>
      </c>
      <c r="D1557" s="76" t="s">
        <v>169</v>
      </c>
      <c r="E1557" s="29">
        <v>252240</v>
      </c>
    </row>
    <row r="1558" spans="1:7" ht="15" customHeight="1" x14ac:dyDescent="0.2">
      <c r="A1558" s="50">
        <v>888</v>
      </c>
      <c r="B1558" s="27">
        <v>60005100652</v>
      </c>
      <c r="C1558" s="57">
        <v>3523</v>
      </c>
      <c r="D1558" s="93" t="s">
        <v>100</v>
      </c>
      <c r="E1558" s="29">
        <v>35190.699999999997</v>
      </c>
    </row>
    <row r="1559" spans="1:7" ht="15" customHeight="1" x14ac:dyDescent="0.2">
      <c r="A1559" s="50">
        <v>888</v>
      </c>
      <c r="B1559" s="27">
        <v>60005100542</v>
      </c>
      <c r="C1559" s="57">
        <v>3522</v>
      </c>
      <c r="D1559" s="93" t="s">
        <v>100</v>
      </c>
      <c r="E1559" s="29">
        <v>20000</v>
      </c>
      <c r="G1559" s="60">
        <f>SUM(E1523:E1529,E1539,E1549,E1555:E1556)</f>
        <v>-4007917.2</v>
      </c>
    </row>
    <row r="1560" spans="1:7" ht="15" customHeight="1" x14ac:dyDescent="0.2">
      <c r="A1560" s="37"/>
      <c r="B1560" s="27"/>
      <c r="C1560" s="18" t="s">
        <v>13</v>
      </c>
      <c r="D1560" s="19"/>
      <c r="E1560" s="20">
        <f>SUM(E1555:E1559)</f>
        <v>0</v>
      </c>
      <c r="G1560" s="60">
        <f>SUM(E1530:E1534,E1540:E1544,E1550,E1557:E1559)</f>
        <v>4007917.2</v>
      </c>
    </row>
    <row r="1561" spans="1:7" ht="15" customHeight="1" x14ac:dyDescent="0.2"/>
    <row r="1562" spans="1:7" ht="15" customHeight="1" x14ac:dyDescent="0.25">
      <c r="A1562" s="43" t="s">
        <v>457</v>
      </c>
    </row>
    <row r="1563" spans="1:7" ht="15" customHeight="1" x14ac:dyDescent="0.2">
      <c r="A1563" s="255" t="s">
        <v>161</v>
      </c>
      <c r="B1563" s="255"/>
      <c r="C1563" s="255"/>
      <c r="D1563" s="255"/>
      <c r="E1563" s="255"/>
    </row>
    <row r="1564" spans="1:7" ht="15" customHeight="1" x14ac:dyDescent="0.2">
      <c r="A1564" s="255"/>
      <c r="B1564" s="255"/>
      <c r="C1564" s="255"/>
      <c r="D1564" s="255"/>
      <c r="E1564" s="255"/>
    </row>
    <row r="1565" spans="1:7" ht="15" customHeight="1" x14ac:dyDescent="0.2">
      <c r="A1565" s="254" t="s">
        <v>458</v>
      </c>
      <c r="B1565" s="254"/>
      <c r="C1565" s="254"/>
      <c r="D1565" s="254"/>
      <c r="E1565" s="254"/>
    </row>
    <row r="1566" spans="1:7" ht="15" customHeight="1" x14ac:dyDescent="0.2">
      <c r="A1566" s="254"/>
      <c r="B1566" s="254"/>
      <c r="C1566" s="254"/>
      <c r="D1566" s="254"/>
      <c r="E1566" s="254"/>
    </row>
    <row r="1567" spans="1:7" ht="15" customHeight="1" x14ac:dyDescent="0.2">
      <c r="A1567" s="254"/>
      <c r="B1567" s="254"/>
      <c r="C1567" s="254"/>
      <c r="D1567" s="254"/>
      <c r="E1567" s="254"/>
    </row>
    <row r="1568" spans="1:7" ht="15" customHeight="1" x14ac:dyDescent="0.2">
      <c r="A1568" s="254"/>
      <c r="B1568" s="254"/>
      <c r="C1568" s="254"/>
      <c r="D1568" s="254"/>
      <c r="E1568" s="254"/>
      <c r="G1568" s="155"/>
    </row>
    <row r="1569" spans="1:7" ht="15" customHeight="1" x14ac:dyDescent="0.2">
      <c r="A1569" s="254"/>
      <c r="B1569" s="254"/>
      <c r="C1569" s="254"/>
      <c r="D1569" s="254"/>
      <c r="E1569" s="254"/>
      <c r="G1569" s="155"/>
    </row>
    <row r="1570" spans="1:7" ht="15" customHeight="1" x14ac:dyDescent="0.2">
      <c r="G1570" s="155"/>
    </row>
    <row r="1571" spans="1:7" ht="15" customHeight="1" x14ac:dyDescent="0.25">
      <c r="A1571" s="4" t="s">
        <v>14</v>
      </c>
      <c r="B1571" s="5"/>
      <c r="C1571" s="5"/>
      <c r="D1571" s="5"/>
      <c r="E1571" s="5"/>
      <c r="G1571" s="155"/>
    </row>
    <row r="1572" spans="1:7" ht="15" customHeight="1" x14ac:dyDescent="0.2">
      <c r="A1572" s="61" t="s">
        <v>138</v>
      </c>
      <c r="B1572" s="35"/>
      <c r="C1572" s="35"/>
      <c r="D1572" s="35"/>
      <c r="E1572" s="36" t="s">
        <v>139</v>
      </c>
      <c r="G1572" s="155"/>
    </row>
    <row r="1573" spans="1:7" ht="15" customHeight="1" x14ac:dyDescent="0.25">
      <c r="A1573" s="4" t="s">
        <v>140</v>
      </c>
      <c r="B1573" s="141"/>
      <c r="C1573" s="5"/>
      <c r="D1573" s="5"/>
      <c r="E1573" s="8"/>
      <c r="G1573" s="155"/>
    </row>
    <row r="1574" spans="1:7" ht="15" customHeight="1" x14ac:dyDescent="0.2">
      <c r="A1574" s="9" t="s">
        <v>7</v>
      </c>
      <c r="B1574" s="9" t="s">
        <v>8</v>
      </c>
      <c r="C1574" s="9" t="s">
        <v>9</v>
      </c>
      <c r="D1574" s="10" t="s">
        <v>10</v>
      </c>
      <c r="E1574" s="11" t="s">
        <v>11</v>
      </c>
      <c r="G1574" s="155"/>
    </row>
    <row r="1575" spans="1:7" ht="15" customHeight="1" x14ac:dyDescent="0.2">
      <c r="A1575" s="37">
        <v>12</v>
      </c>
      <c r="B1575" s="27">
        <v>60004100647</v>
      </c>
      <c r="C1575" s="57">
        <v>2212</v>
      </c>
      <c r="D1575" s="93" t="s">
        <v>100</v>
      </c>
      <c r="E1575" s="29">
        <v>-500000</v>
      </c>
      <c r="G1575" s="155"/>
    </row>
    <row r="1576" spans="1:7" ht="15" customHeight="1" x14ac:dyDescent="0.2">
      <c r="A1576" s="37">
        <v>12</v>
      </c>
      <c r="B1576" s="27">
        <v>60004100535</v>
      </c>
      <c r="C1576" s="57">
        <v>2212</v>
      </c>
      <c r="D1576" s="93" t="s">
        <v>100</v>
      </c>
      <c r="E1576" s="29">
        <v>-460000</v>
      </c>
      <c r="G1576" s="155"/>
    </row>
    <row r="1577" spans="1:7" ht="15" customHeight="1" x14ac:dyDescent="0.2">
      <c r="A1577" s="37">
        <v>12</v>
      </c>
      <c r="B1577" s="27">
        <v>60004100644</v>
      </c>
      <c r="C1577" s="57">
        <v>2212</v>
      </c>
      <c r="D1577" s="93" t="s">
        <v>100</v>
      </c>
      <c r="E1577" s="29">
        <v>-20400</v>
      </c>
      <c r="G1577" s="155"/>
    </row>
    <row r="1578" spans="1:7" ht="15" customHeight="1" x14ac:dyDescent="0.2">
      <c r="A1578" s="37">
        <v>12</v>
      </c>
      <c r="B1578" s="27">
        <v>60004100130</v>
      </c>
      <c r="C1578" s="57">
        <v>2212</v>
      </c>
      <c r="D1578" s="93" t="s">
        <v>100</v>
      </c>
      <c r="E1578" s="29">
        <v>-3900</v>
      </c>
      <c r="G1578" s="155"/>
    </row>
    <row r="1579" spans="1:7" ht="15" customHeight="1" x14ac:dyDescent="0.2">
      <c r="A1579" s="37">
        <v>12</v>
      </c>
      <c r="B1579" s="27">
        <v>60004100029</v>
      </c>
      <c r="C1579" s="57">
        <v>2212</v>
      </c>
      <c r="D1579" s="76" t="s">
        <v>145</v>
      </c>
      <c r="E1579" s="29">
        <v>3900</v>
      </c>
      <c r="G1579" s="155"/>
    </row>
    <row r="1580" spans="1:7" ht="15" customHeight="1" x14ac:dyDescent="0.2">
      <c r="A1580" s="37">
        <v>12</v>
      </c>
      <c r="B1580" s="27">
        <v>60004100533</v>
      </c>
      <c r="C1580" s="57">
        <v>2212</v>
      </c>
      <c r="D1580" s="93" t="s">
        <v>100</v>
      </c>
      <c r="E1580" s="29">
        <v>117000</v>
      </c>
      <c r="G1580" s="155"/>
    </row>
    <row r="1581" spans="1:7" ht="15" customHeight="1" x14ac:dyDescent="0.2">
      <c r="A1581" s="37">
        <v>12</v>
      </c>
      <c r="B1581" s="27">
        <v>60004100139</v>
      </c>
      <c r="C1581" s="57">
        <v>2212</v>
      </c>
      <c r="D1581" s="28" t="s">
        <v>100</v>
      </c>
      <c r="E1581" s="29">
        <v>835000</v>
      </c>
      <c r="G1581" s="155"/>
    </row>
    <row r="1582" spans="1:7" ht="15" customHeight="1" x14ac:dyDescent="0.2">
      <c r="A1582" s="37">
        <v>12</v>
      </c>
      <c r="B1582" s="27">
        <v>60004100060</v>
      </c>
      <c r="C1582" s="57">
        <v>2212</v>
      </c>
      <c r="D1582" s="28" t="s">
        <v>100</v>
      </c>
      <c r="E1582" s="29">
        <v>14000</v>
      </c>
      <c r="G1582" s="155"/>
    </row>
    <row r="1583" spans="1:7" ht="15" customHeight="1" x14ac:dyDescent="0.2">
      <c r="A1583" s="37">
        <v>12</v>
      </c>
      <c r="B1583" s="27">
        <v>60004100060</v>
      </c>
      <c r="C1583" s="57">
        <v>2212</v>
      </c>
      <c r="D1583" s="76" t="s">
        <v>145</v>
      </c>
      <c r="E1583" s="29">
        <v>14400</v>
      </c>
      <c r="G1583" s="155"/>
    </row>
    <row r="1584" spans="1:7" ht="15" customHeight="1" x14ac:dyDescent="0.2">
      <c r="A1584" s="37"/>
      <c r="B1584" s="42"/>
      <c r="C1584" s="18" t="s">
        <v>13</v>
      </c>
      <c r="D1584" s="19"/>
      <c r="E1584" s="20">
        <f>SUM(E1575:E1583)</f>
        <v>0</v>
      </c>
      <c r="G1584" s="155"/>
    </row>
    <row r="1585" spans="1:7" ht="15" customHeight="1" x14ac:dyDescent="0.2">
      <c r="A1585" s="61"/>
      <c r="B1585" s="35"/>
      <c r="C1585" s="35"/>
      <c r="D1585" s="35"/>
      <c r="E1585" s="36"/>
      <c r="G1585" s="155"/>
    </row>
    <row r="1586" spans="1:7" ht="15" customHeight="1" x14ac:dyDescent="0.25">
      <c r="A1586" s="4" t="s">
        <v>241</v>
      </c>
      <c r="B1586" s="141"/>
      <c r="C1586" s="5"/>
      <c r="D1586" s="5"/>
      <c r="E1586" s="8"/>
      <c r="G1586" s="155"/>
    </row>
    <row r="1587" spans="1:7" ht="15" customHeight="1" x14ac:dyDescent="0.2">
      <c r="A1587" s="9" t="s">
        <v>7</v>
      </c>
      <c r="B1587" s="9" t="s">
        <v>8</v>
      </c>
      <c r="C1587" s="9" t="s">
        <v>9</v>
      </c>
      <c r="D1587" s="10" t="s">
        <v>10</v>
      </c>
      <c r="E1587" s="11" t="s">
        <v>11</v>
      </c>
      <c r="G1587" s="155"/>
    </row>
    <row r="1588" spans="1:7" ht="15" customHeight="1" x14ac:dyDescent="0.2">
      <c r="A1588" s="50">
        <v>11</v>
      </c>
      <c r="B1588" s="27">
        <v>60002100257</v>
      </c>
      <c r="C1588" s="27">
        <v>4357</v>
      </c>
      <c r="D1588" s="93" t="s">
        <v>100</v>
      </c>
      <c r="E1588" s="59">
        <v>-470884.4</v>
      </c>
      <c r="G1588" s="155"/>
    </row>
    <row r="1589" spans="1:7" ht="15" customHeight="1" x14ac:dyDescent="0.2">
      <c r="A1589" s="50">
        <v>11</v>
      </c>
      <c r="B1589" s="27">
        <v>60002100257</v>
      </c>
      <c r="C1589" s="27">
        <v>4357</v>
      </c>
      <c r="D1589" s="76" t="s">
        <v>169</v>
      </c>
      <c r="E1589" s="59">
        <v>-1200</v>
      </c>
      <c r="G1589" s="155"/>
    </row>
    <row r="1590" spans="1:7" ht="15" customHeight="1" x14ac:dyDescent="0.2">
      <c r="A1590" s="50">
        <v>11</v>
      </c>
      <c r="B1590" s="27">
        <v>60002100261</v>
      </c>
      <c r="C1590" s="27">
        <v>4357</v>
      </c>
      <c r="D1590" s="93" t="s">
        <v>100</v>
      </c>
      <c r="E1590" s="59">
        <v>-266896</v>
      </c>
      <c r="G1590" s="155"/>
    </row>
    <row r="1591" spans="1:7" ht="15" customHeight="1" x14ac:dyDescent="0.2">
      <c r="A1591" s="50">
        <v>11</v>
      </c>
      <c r="B1591" s="27">
        <v>60002100408</v>
      </c>
      <c r="C1591" s="27">
        <v>4357</v>
      </c>
      <c r="D1591" s="93" t="s">
        <v>100</v>
      </c>
      <c r="E1591" s="59">
        <v>-1248035.8</v>
      </c>
      <c r="G1591" s="155"/>
    </row>
    <row r="1592" spans="1:7" ht="15" customHeight="1" x14ac:dyDescent="0.2">
      <c r="A1592" s="50">
        <v>11</v>
      </c>
      <c r="B1592" s="27">
        <v>60002100411</v>
      </c>
      <c r="C1592" s="27">
        <v>4357</v>
      </c>
      <c r="D1592" s="93" t="s">
        <v>100</v>
      </c>
      <c r="E1592" s="59">
        <v>-29254.42</v>
      </c>
      <c r="G1592" s="155"/>
    </row>
    <row r="1593" spans="1:7" ht="15" customHeight="1" x14ac:dyDescent="0.2">
      <c r="A1593" s="50">
        <v>11</v>
      </c>
      <c r="B1593" s="27">
        <v>60002100519</v>
      </c>
      <c r="C1593" s="27">
        <v>4357</v>
      </c>
      <c r="D1593" s="93" t="s">
        <v>100</v>
      </c>
      <c r="E1593" s="59">
        <v>-79483.8</v>
      </c>
      <c r="G1593" s="155"/>
    </row>
    <row r="1594" spans="1:7" ht="15" customHeight="1" x14ac:dyDescent="0.2">
      <c r="A1594" s="50">
        <v>11</v>
      </c>
      <c r="B1594" s="27">
        <v>60002100681</v>
      </c>
      <c r="C1594" s="27">
        <v>4357</v>
      </c>
      <c r="D1594" s="93" t="s">
        <v>100</v>
      </c>
      <c r="E1594" s="59">
        <v>-2000</v>
      </c>
      <c r="G1594" s="155"/>
    </row>
    <row r="1595" spans="1:7" ht="15" customHeight="1" x14ac:dyDescent="0.2">
      <c r="A1595" s="50">
        <v>11</v>
      </c>
      <c r="B1595" s="27">
        <v>60002100403</v>
      </c>
      <c r="C1595" s="27">
        <v>4357</v>
      </c>
      <c r="D1595" s="93" t="s">
        <v>100</v>
      </c>
      <c r="E1595" s="59">
        <v>2097754.42</v>
      </c>
      <c r="G1595" s="155"/>
    </row>
    <row r="1596" spans="1:7" ht="15" customHeight="1" x14ac:dyDescent="0.2">
      <c r="A1596" s="37"/>
      <c r="B1596" s="42"/>
      <c r="C1596" s="18" t="s">
        <v>13</v>
      </c>
      <c r="D1596" s="19"/>
      <c r="E1596" s="20">
        <f>SUM(E1588:E1595)</f>
        <v>0</v>
      </c>
      <c r="G1596" s="155"/>
    </row>
    <row r="1597" spans="1:7" ht="15" customHeight="1" x14ac:dyDescent="0.2">
      <c r="G1597" s="155"/>
    </row>
    <row r="1598" spans="1:7" ht="15" customHeight="1" x14ac:dyDescent="0.25">
      <c r="A1598" s="4" t="s">
        <v>297</v>
      </c>
      <c r="B1598" s="141"/>
      <c r="C1598" s="5"/>
      <c r="D1598" s="5"/>
      <c r="E1598" s="8"/>
      <c r="G1598" s="155"/>
    </row>
    <row r="1599" spans="1:7" ht="15" customHeight="1" x14ac:dyDescent="0.2">
      <c r="A1599" s="9" t="s">
        <v>7</v>
      </c>
      <c r="B1599" s="9" t="s">
        <v>8</v>
      </c>
      <c r="C1599" s="9" t="s">
        <v>9</v>
      </c>
      <c r="D1599" s="10" t="s">
        <v>10</v>
      </c>
      <c r="E1599" s="11" t="s">
        <v>11</v>
      </c>
      <c r="G1599" s="155"/>
    </row>
    <row r="1600" spans="1:7" ht="15" customHeight="1" x14ac:dyDescent="0.2">
      <c r="A1600" s="37">
        <v>14</v>
      </c>
      <c r="B1600" s="27">
        <v>60005100572</v>
      </c>
      <c r="C1600" s="57">
        <v>3522</v>
      </c>
      <c r="D1600" s="93" t="s">
        <v>100</v>
      </c>
      <c r="E1600" s="59">
        <v>-656.8</v>
      </c>
      <c r="G1600" s="155"/>
    </row>
    <row r="1601" spans="1:7" ht="15" customHeight="1" x14ac:dyDescent="0.2">
      <c r="A1601" s="37">
        <v>14</v>
      </c>
      <c r="B1601" s="27">
        <v>60005100651</v>
      </c>
      <c r="C1601" s="57">
        <v>3523</v>
      </c>
      <c r="D1601" s="93" t="s">
        <v>100</v>
      </c>
      <c r="E1601" s="59">
        <v>-3600</v>
      </c>
      <c r="G1601" s="155"/>
    </row>
    <row r="1602" spans="1:7" ht="15" customHeight="1" x14ac:dyDescent="0.2">
      <c r="A1602" s="37">
        <v>14</v>
      </c>
      <c r="B1602" s="27">
        <v>60005100432</v>
      </c>
      <c r="C1602" s="57">
        <v>3533</v>
      </c>
      <c r="D1602" s="93" t="s">
        <v>100</v>
      </c>
      <c r="E1602" s="59">
        <v>-92800</v>
      </c>
      <c r="G1602" s="155"/>
    </row>
    <row r="1603" spans="1:7" ht="15" customHeight="1" x14ac:dyDescent="0.2">
      <c r="A1603" s="37">
        <v>14</v>
      </c>
      <c r="B1603" s="27">
        <v>60005100080</v>
      </c>
      <c r="C1603" s="57">
        <v>3522</v>
      </c>
      <c r="D1603" s="93" t="s">
        <v>100</v>
      </c>
      <c r="E1603" s="59">
        <v>-5680</v>
      </c>
      <c r="G1603" s="155"/>
    </row>
    <row r="1604" spans="1:7" ht="15" customHeight="1" x14ac:dyDescent="0.2">
      <c r="A1604" s="37">
        <v>14</v>
      </c>
      <c r="B1604" s="27">
        <v>60005100652</v>
      </c>
      <c r="C1604" s="57">
        <v>3523</v>
      </c>
      <c r="D1604" s="93" t="s">
        <v>100</v>
      </c>
      <c r="E1604" s="59">
        <v>-11263.2</v>
      </c>
      <c r="G1604" s="155"/>
    </row>
    <row r="1605" spans="1:7" ht="15" customHeight="1" x14ac:dyDescent="0.2">
      <c r="A1605" s="37">
        <v>14</v>
      </c>
      <c r="B1605" s="27">
        <v>60005100649</v>
      </c>
      <c r="C1605" s="57">
        <v>3523</v>
      </c>
      <c r="D1605" s="93" t="s">
        <v>100</v>
      </c>
      <c r="E1605" s="59">
        <v>87600</v>
      </c>
      <c r="G1605" s="155"/>
    </row>
    <row r="1606" spans="1:7" ht="15" customHeight="1" x14ac:dyDescent="0.2">
      <c r="A1606" s="37">
        <v>14</v>
      </c>
      <c r="B1606" s="27">
        <v>60005100650</v>
      </c>
      <c r="C1606" s="57">
        <v>3523</v>
      </c>
      <c r="D1606" s="93" t="s">
        <v>100</v>
      </c>
      <c r="E1606" s="59">
        <v>26400</v>
      </c>
      <c r="G1606" s="155"/>
    </row>
    <row r="1607" spans="1:7" ht="15" customHeight="1" x14ac:dyDescent="0.2">
      <c r="A1607" s="37"/>
      <c r="B1607" s="42"/>
      <c r="C1607" s="18" t="s">
        <v>13</v>
      </c>
      <c r="D1607" s="19"/>
      <c r="E1607" s="20">
        <f>SUM(E1600:E1606)</f>
        <v>0</v>
      </c>
      <c r="G1607" s="155"/>
    </row>
    <row r="1608" spans="1:7" ht="15" customHeight="1" x14ac:dyDescent="0.2">
      <c r="G1608" s="155"/>
    </row>
    <row r="1609" spans="1:7" ht="15" customHeight="1" x14ac:dyDescent="0.2">
      <c r="G1609" s="155"/>
    </row>
    <row r="1610" spans="1:7" ht="15" customHeight="1" x14ac:dyDescent="0.2">
      <c r="G1610" s="155"/>
    </row>
    <row r="1611" spans="1:7" ht="15" customHeight="1" x14ac:dyDescent="0.2">
      <c r="G1611" s="155"/>
    </row>
    <row r="1612" spans="1:7" ht="15" customHeight="1" x14ac:dyDescent="0.2">
      <c r="G1612" s="155"/>
    </row>
    <row r="1613" spans="1:7" ht="15" customHeight="1" x14ac:dyDescent="0.2">
      <c r="G1613" s="155"/>
    </row>
    <row r="1614" spans="1:7" ht="15" customHeight="1" x14ac:dyDescent="0.25">
      <c r="A1614" s="4" t="s">
        <v>174</v>
      </c>
      <c r="B1614" s="141"/>
      <c r="C1614" s="5"/>
      <c r="D1614" s="5"/>
      <c r="E1614" s="8"/>
      <c r="G1614" s="155"/>
    </row>
    <row r="1615" spans="1:7" ht="15" customHeight="1" x14ac:dyDescent="0.2">
      <c r="A1615" s="9" t="s">
        <v>7</v>
      </c>
      <c r="B1615" s="9" t="s">
        <v>8</v>
      </c>
      <c r="C1615" s="9" t="s">
        <v>9</v>
      </c>
      <c r="D1615" s="10" t="s">
        <v>10</v>
      </c>
      <c r="E1615" s="24" t="s">
        <v>11</v>
      </c>
      <c r="G1615" s="155"/>
    </row>
    <row r="1616" spans="1:7" ht="15" customHeight="1" x14ac:dyDescent="0.2">
      <c r="A1616" s="37">
        <v>10</v>
      </c>
      <c r="B1616" s="27">
        <v>60001100539</v>
      </c>
      <c r="C1616" s="57">
        <v>3122</v>
      </c>
      <c r="D1616" s="93" t="s">
        <v>100</v>
      </c>
      <c r="E1616" s="223">
        <v>-300000</v>
      </c>
      <c r="G1616" s="155"/>
    </row>
    <row r="1617" spans="1:7" ht="15" customHeight="1" x14ac:dyDescent="0.2">
      <c r="A1617" s="37">
        <v>10</v>
      </c>
      <c r="B1617" s="27">
        <v>60001100590</v>
      </c>
      <c r="C1617" s="57">
        <v>3122</v>
      </c>
      <c r="D1617" s="93" t="s">
        <v>100</v>
      </c>
      <c r="E1617" s="59">
        <v>-14000</v>
      </c>
      <c r="G1617" s="155"/>
    </row>
    <row r="1618" spans="1:7" ht="15" customHeight="1" x14ac:dyDescent="0.2">
      <c r="A1618" s="37">
        <v>10</v>
      </c>
      <c r="B1618" s="27">
        <v>60001100594</v>
      </c>
      <c r="C1618" s="57">
        <v>3149</v>
      </c>
      <c r="D1618" s="93" t="s">
        <v>100</v>
      </c>
      <c r="E1618" s="59">
        <v>-37480</v>
      </c>
      <c r="G1618" s="155"/>
    </row>
    <row r="1619" spans="1:7" ht="15" customHeight="1" x14ac:dyDescent="0.2">
      <c r="A1619" s="37">
        <v>10</v>
      </c>
      <c r="B1619" s="27">
        <v>60001100617</v>
      </c>
      <c r="C1619" s="57">
        <v>3122</v>
      </c>
      <c r="D1619" s="93" t="s">
        <v>100</v>
      </c>
      <c r="E1619" s="59">
        <v>-666000</v>
      </c>
      <c r="G1619" s="155"/>
    </row>
    <row r="1620" spans="1:7" ht="15" customHeight="1" x14ac:dyDescent="0.2">
      <c r="A1620" s="37">
        <v>10</v>
      </c>
      <c r="B1620" s="27">
        <v>60001100625</v>
      </c>
      <c r="C1620" s="57">
        <v>3114</v>
      </c>
      <c r="D1620" s="93" t="s">
        <v>100</v>
      </c>
      <c r="E1620" s="59">
        <v>-13350</v>
      </c>
      <c r="G1620" s="155"/>
    </row>
    <row r="1621" spans="1:7" ht="15" customHeight="1" x14ac:dyDescent="0.2">
      <c r="A1621" s="37">
        <v>10</v>
      </c>
      <c r="B1621" s="27">
        <v>60001100626</v>
      </c>
      <c r="C1621" s="57">
        <v>3122</v>
      </c>
      <c r="D1621" s="93" t="s">
        <v>100</v>
      </c>
      <c r="E1621" s="59">
        <v>-50252</v>
      </c>
      <c r="G1621" s="155"/>
    </row>
    <row r="1622" spans="1:7" ht="15" customHeight="1" x14ac:dyDescent="0.2">
      <c r="A1622" s="37">
        <v>10</v>
      </c>
      <c r="B1622" s="27">
        <v>60001100370</v>
      </c>
      <c r="C1622" s="57">
        <v>3122</v>
      </c>
      <c r="D1622" s="93" t="s">
        <v>100</v>
      </c>
      <c r="E1622" s="59">
        <v>-257000</v>
      </c>
      <c r="G1622" s="155"/>
    </row>
    <row r="1623" spans="1:7" ht="15" customHeight="1" x14ac:dyDescent="0.2">
      <c r="A1623" s="37">
        <v>10</v>
      </c>
      <c r="B1623" s="27">
        <v>60001100604</v>
      </c>
      <c r="C1623" s="57">
        <v>3123</v>
      </c>
      <c r="D1623" s="93" t="s">
        <v>100</v>
      </c>
      <c r="E1623" s="59">
        <v>-33918</v>
      </c>
      <c r="G1623" s="155"/>
    </row>
    <row r="1624" spans="1:7" ht="15" customHeight="1" x14ac:dyDescent="0.2">
      <c r="A1624" s="37">
        <v>10</v>
      </c>
      <c r="B1624" s="27">
        <v>60001100624</v>
      </c>
      <c r="C1624" s="57">
        <v>3122</v>
      </c>
      <c r="D1624" s="28" t="s">
        <v>99</v>
      </c>
      <c r="E1624" s="59">
        <v>-1200000</v>
      </c>
      <c r="G1624" s="155"/>
    </row>
    <row r="1625" spans="1:7" ht="15" customHeight="1" x14ac:dyDescent="0.2">
      <c r="A1625" s="37">
        <v>10</v>
      </c>
      <c r="B1625" s="27">
        <v>60001100626</v>
      </c>
      <c r="C1625" s="57">
        <v>3122</v>
      </c>
      <c r="D1625" s="93" t="s">
        <v>100</v>
      </c>
      <c r="E1625" s="59">
        <v>-39739.99</v>
      </c>
      <c r="G1625" s="155"/>
    </row>
    <row r="1626" spans="1:7" ht="15" customHeight="1" x14ac:dyDescent="0.2">
      <c r="A1626" s="37">
        <v>10</v>
      </c>
      <c r="B1626" s="27">
        <v>60001100626</v>
      </c>
      <c r="C1626" s="57">
        <v>3122</v>
      </c>
      <c r="D1626" s="28" t="s">
        <v>99</v>
      </c>
      <c r="E1626" s="59">
        <v>39739.99</v>
      </c>
      <c r="G1626" s="155"/>
    </row>
    <row r="1627" spans="1:7" ht="15" customHeight="1" x14ac:dyDescent="0.2">
      <c r="A1627" s="37">
        <v>10</v>
      </c>
      <c r="B1627" s="27">
        <v>60001100596</v>
      </c>
      <c r="C1627" s="57">
        <v>3122</v>
      </c>
      <c r="D1627" s="93" t="s">
        <v>100</v>
      </c>
      <c r="E1627" s="59">
        <v>1200000</v>
      </c>
      <c r="G1627" s="155"/>
    </row>
    <row r="1628" spans="1:7" ht="15" customHeight="1" x14ac:dyDescent="0.2">
      <c r="A1628" s="37">
        <v>10</v>
      </c>
      <c r="B1628" s="27">
        <v>60001100601</v>
      </c>
      <c r="C1628" s="57">
        <v>3122</v>
      </c>
      <c r="D1628" s="93" t="s">
        <v>100</v>
      </c>
      <c r="E1628" s="59">
        <v>215000</v>
      </c>
      <c r="G1628" s="155"/>
    </row>
    <row r="1629" spans="1:7" ht="15" customHeight="1" x14ac:dyDescent="0.2">
      <c r="A1629" s="37">
        <v>10</v>
      </c>
      <c r="B1629" s="27">
        <v>60001100588</v>
      </c>
      <c r="C1629" s="57">
        <v>3122</v>
      </c>
      <c r="D1629" s="93" t="s">
        <v>100</v>
      </c>
      <c r="E1629" s="59">
        <v>50000</v>
      </c>
      <c r="G1629" s="155"/>
    </row>
    <row r="1630" spans="1:7" ht="15" customHeight="1" x14ac:dyDescent="0.2">
      <c r="A1630" s="37">
        <v>10</v>
      </c>
      <c r="B1630" s="27">
        <v>60001100612</v>
      </c>
      <c r="C1630" s="57">
        <v>3122</v>
      </c>
      <c r="D1630" s="28" t="s">
        <v>99</v>
      </c>
      <c r="E1630" s="59">
        <v>35000</v>
      </c>
      <c r="G1630" s="155"/>
    </row>
    <row r="1631" spans="1:7" ht="15" customHeight="1" x14ac:dyDescent="0.2">
      <c r="A1631" s="37">
        <v>10</v>
      </c>
      <c r="B1631" s="27">
        <v>60001100621</v>
      </c>
      <c r="C1631" s="57">
        <v>3122</v>
      </c>
      <c r="D1631" s="28" t="s">
        <v>99</v>
      </c>
      <c r="E1631" s="59">
        <v>159000</v>
      </c>
      <c r="G1631" s="155"/>
    </row>
    <row r="1632" spans="1:7" ht="15" customHeight="1" x14ac:dyDescent="0.2">
      <c r="A1632" s="37">
        <v>10</v>
      </c>
      <c r="B1632" s="27">
        <v>60001100659</v>
      </c>
      <c r="C1632" s="57">
        <v>3121</v>
      </c>
      <c r="D1632" s="28" t="s">
        <v>99</v>
      </c>
      <c r="E1632" s="59">
        <v>746000</v>
      </c>
    </row>
    <row r="1633" spans="1:7" ht="15" customHeight="1" x14ac:dyDescent="0.2">
      <c r="A1633" s="37">
        <v>10</v>
      </c>
      <c r="B1633" s="27">
        <v>60001100596</v>
      </c>
      <c r="C1633" s="57">
        <v>3122</v>
      </c>
      <c r="D1633" s="93" t="s">
        <v>100</v>
      </c>
      <c r="E1633" s="59">
        <v>167000</v>
      </c>
    </row>
    <row r="1634" spans="1:7" ht="15" customHeight="1" x14ac:dyDescent="0.2">
      <c r="A1634" s="37"/>
      <c r="B1634" s="42"/>
      <c r="C1634" s="18" t="s">
        <v>13</v>
      </c>
      <c r="D1634" s="19"/>
      <c r="E1634" s="20">
        <f>SUM(E1616:E1633)</f>
        <v>0</v>
      </c>
    </row>
    <row r="1635" spans="1:7" ht="15" customHeight="1" x14ac:dyDescent="0.2"/>
    <row r="1636" spans="1:7" ht="15" customHeight="1" x14ac:dyDescent="0.25">
      <c r="A1636" s="4" t="s">
        <v>240</v>
      </c>
      <c r="B1636" s="136"/>
      <c r="C1636" s="5"/>
      <c r="D1636" s="5"/>
      <c r="E1636" s="8"/>
    </row>
    <row r="1637" spans="1:7" ht="15" customHeight="1" x14ac:dyDescent="0.2">
      <c r="A1637" s="9" t="s">
        <v>7</v>
      </c>
      <c r="B1637" s="9" t="s">
        <v>8</v>
      </c>
      <c r="C1637" s="9" t="s">
        <v>9</v>
      </c>
      <c r="D1637" s="10" t="s">
        <v>10</v>
      </c>
      <c r="E1637" s="24" t="s">
        <v>11</v>
      </c>
    </row>
    <row r="1638" spans="1:7" ht="15" customHeight="1" x14ac:dyDescent="0.2">
      <c r="A1638" s="50">
        <v>888</v>
      </c>
      <c r="B1638" s="27">
        <v>60003100422</v>
      </c>
      <c r="C1638" s="57">
        <v>3315</v>
      </c>
      <c r="D1638" s="93" t="s">
        <v>100</v>
      </c>
      <c r="E1638" s="29">
        <v>-656768</v>
      </c>
      <c r="G1638" s="60">
        <f>SUM(E1575:E1578,E1588:E1594,E1600:E1604,E1616:E1625,E1638)</f>
        <v>-6464562.4100000001</v>
      </c>
    </row>
    <row r="1639" spans="1:7" ht="15" customHeight="1" x14ac:dyDescent="0.2">
      <c r="A1639" s="50">
        <v>888</v>
      </c>
      <c r="B1639" s="27">
        <v>60003100640</v>
      </c>
      <c r="C1639" s="57">
        <v>3315</v>
      </c>
      <c r="D1639" s="93" t="s">
        <v>100</v>
      </c>
      <c r="E1639" s="29">
        <v>656768</v>
      </c>
      <c r="G1639" s="60">
        <f>SUM(E1579:E1583,E1595,E1605:E1606,E1626:E1633,E1639)</f>
        <v>6464562.4100000001</v>
      </c>
    </row>
    <row r="1640" spans="1:7" ht="15" customHeight="1" x14ac:dyDescent="0.2">
      <c r="A1640" s="37"/>
      <c r="B1640" s="42"/>
      <c r="C1640" s="18" t="s">
        <v>13</v>
      </c>
      <c r="D1640" s="19"/>
      <c r="E1640" s="20">
        <f>SUM(E1638:E1639)</f>
        <v>0</v>
      </c>
    </row>
    <row r="1641" spans="1:7" ht="15" customHeight="1" x14ac:dyDescent="0.2"/>
    <row r="1642" spans="1:7" ht="15" customHeight="1" x14ac:dyDescent="0.2"/>
    <row r="1643" spans="1:7" ht="15" customHeight="1" x14ac:dyDescent="0.25">
      <c r="A1643" s="43" t="s">
        <v>459</v>
      </c>
    </row>
    <row r="1644" spans="1:7" ht="15" customHeight="1" x14ac:dyDescent="0.2">
      <c r="A1644" s="258" t="s">
        <v>1</v>
      </c>
      <c r="B1644" s="258"/>
      <c r="C1644" s="258"/>
      <c r="D1644" s="258"/>
      <c r="E1644" s="258"/>
    </row>
    <row r="1645" spans="1:7" ht="15" customHeight="1" x14ac:dyDescent="0.2">
      <c r="A1645" s="257" t="s">
        <v>70</v>
      </c>
      <c r="B1645" s="257"/>
      <c r="C1645" s="257"/>
      <c r="D1645" s="257"/>
      <c r="E1645" s="257"/>
    </row>
    <row r="1646" spans="1:7" ht="15" customHeight="1" x14ac:dyDescent="0.2">
      <c r="A1646" s="254" t="s">
        <v>460</v>
      </c>
      <c r="B1646" s="254"/>
      <c r="C1646" s="254"/>
      <c r="D1646" s="254"/>
      <c r="E1646" s="254"/>
    </row>
    <row r="1647" spans="1:7" ht="15" customHeight="1" x14ac:dyDescent="0.2">
      <c r="A1647" s="254"/>
      <c r="B1647" s="254"/>
      <c r="C1647" s="254"/>
      <c r="D1647" s="254"/>
      <c r="E1647" s="254"/>
    </row>
    <row r="1648" spans="1:7" ht="15" customHeight="1" x14ac:dyDescent="0.2">
      <c r="A1648" s="254"/>
      <c r="B1648" s="254"/>
      <c r="C1648" s="254"/>
      <c r="D1648" s="254"/>
      <c r="E1648" s="254"/>
      <c r="G1648" s="155"/>
    </row>
    <row r="1649" spans="1:7" ht="15" customHeight="1" x14ac:dyDescent="0.2">
      <c r="A1649" s="254"/>
      <c r="B1649" s="254"/>
      <c r="C1649" s="254"/>
      <c r="D1649" s="254"/>
      <c r="E1649" s="254"/>
      <c r="G1649" s="155"/>
    </row>
    <row r="1650" spans="1:7" ht="15" customHeight="1" x14ac:dyDescent="0.2">
      <c r="A1650" s="254"/>
      <c r="B1650" s="254"/>
      <c r="C1650" s="254"/>
      <c r="D1650" s="254"/>
      <c r="E1650" s="254"/>
      <c r="G1650" s="155"/>
    </row>
    <row r="1651" spans="1:7" ht="15" customHeight="1" x14ac:dyDescent="0.2">
      <c r="A1651" s="254"/>
      <c r="B1651" s="254"/>
      <c r="C1651" s="254"/>
      <c r="D1651" s="254"/>
      <c r="E1651" s="254"/>
      <c r="G1651" s="155"/>
    </row>
    <row r="1652" spans="1:7" ht="15" customHeight="1" x14ac:dyDescent="0.2">
      <c r="A1652" s="254"/>
      <c r="B1652" s="254"/>
      <c r="C1652" s="254"/>
      <c r="D1652" s="254"/>
      <c r="E1652" s="254"/>
      <c r="G1652" s="155"/>
    </row>
    <row r="1653" spans="1:7" ht="15" customHeight="1" x14ac:dyDescent="0.2">
      <c r="G1653" s="155"/>
    </row>
    <row r="1654" spans="1:7" ht="15" customHeight="1" x14ac:dyDescent="0.25">
      <c r="A1654" s="34" t="s">
        <v>4</v>
      </c>
      <c r="B1654" s="5"/>
      <c r="C1654" s="5"/>
      <c r="D1654" s="5"/>
      <c r="E1654" s="5"/>
      <c r="G1654" s="155"/>
    </row>
    <row r="1655" spans="1:7" ht="15" customHeight="1" x14ac:dyDescent="0.2">
      <c r="A1655" s="69" t="s">
        <v>72</v>
      </c>
      <c r="B1655" s="5"/>
      <c r="C1655" s="5"/>
      <c r="D1655" s="5"/>
      <c r="E1655" s="7" t="s">
        <v>179</v>
      </c>
      <c r="G1655" s="155"/>
    </row>
    <row r="1656" spans="1:7" ht="15" customHeight="1" x14ac:dyDescent="0.25">
      <c r="A1656" s="4"/>
      <c r="B1656" s="21"/>
      <c r="C1656" s="5"/>
      <c r="D1656" s="5"/>
      <c r="E1656" s="8"/>
      <c r="G1656" s="155"/>
    </row>
    <row r="1657" spans="1:7" ht="15" customHeight="1" x14ac:dyDescent="0.2">
      <c r="A1657" s="9" t="s">
        <v>7</v>
      </c>
      <c r="B1657" s="24" t="s">
        <v>8</v>
      </c>
      <c r="C1657" s="9" t="s">
        <v>9</v>
      </c>
      <c r="D1657" s="10" t="s">
        <v>10</v>
      </c>
      <c r="E1657" s="11" t="s">
        <v>11</v>
      </c>
      <c r="G1657" s="155"/>
    </row>
    <row r="1658" spans="1:7" ht="15" customHeight="1" x14ac:dyDescent="0.2">
      <c r="A1658" s="70">
        <v>32533006</v>
      </c>
      <c r="B1658" s="71">
        <v>50000000000</v>
      </c>
      <c r="C1658" s="57"/>
      <c r="D1658" s="93" t="s">
        <v>74</v>
      </c>
      <c r="E1658" s="72">
        <v>11075180.6</v>
      </c>
      <c r="G1658" s="155"/>
    </row>
    <row r="1659" spans="1:7" ht="15" customHeight="1" x14ac:dyDescent="0.2">
      <c r="A1659" s="70">
        <v>32133006</v>
      </c>
      <c r="B1659" s="71">
        <v>50000000000</v>
      </c>
      <c r="C1659" s="57"/>
      <c r="D1659" s="93" t="s">
        <v>74</v>
      </c>
      <c r="E1659" s="72">
        <v>1954443.8</v>
      </c>
      <c r="G1659" s="155"/>
    </row>
    <row r="1660" spans="1:7" ht="15" customHeight="1" x14ac:dyDescent="0.2">
      <c r="A1660" s="55"/>
      <c r="B1660" s="37"/>
      <c r="C1660" s="18" t="s">
        <v>13</v>
      </c>
      <c r="D1660" s="19"/>
      <c r="E1660" s="20">
        <f>SUM(E1658:E1659)</f>
        <v>13029624.4</v>
      </c>
      <c r="G1660" s="155"/>
    </row>
    <row r="1661" spans="1:7" ht="15" customHeight="1" x14ac:dyDescent="0.2">
      <c r="G1661" s="155"/>
    </row>
    <row r="1662" spans="1:7" ht="15" customHeight="1" x14ac:dyDescent="0.2">
      <c r="G1662" s="155"/>
    </row>
    <row r="1663" spans="1:7" ht="15" customHeight="1" x14ac:dyDescent="0.2">
      <c r="G1663" s="155"/>
    </row>
    <row r="1664" spans="1:7" ht="15" customHeight="1" x14ac:dyDescent="0.2">
      <c r="G1664" s="155"/>
    </row>
    <row r="1665" spans="1:7" ht="15" customHeight="1" x14ac:dyDescent="0.2">
      <c r="G1665" s="155"/>
    </row>
    <row r="1666" spans="1:7" ht="15" customHeight="1" x14ac:dyDescent="0.25">
      <c r="A1666" s="4" t="s">
        <v>14</v>
      </c>
      <c r="B1666" s="5"/>
      <c r="C1666" s="5"/>
      <c r="D1666" s="5"/>
      <c r="E1666" s="21"/>
      <c r="G1666" s="155"/>
    </row>
    <row r="1667" spans="1:7" ht="15" customHeight="1" x14ac:dyDescent="0.2">
      <c r="A1667" s="69" t="s">
        <v>72</v>
      </c>
      <c r="B1667" s="5"/>
      <c r="C1667" s="5"/>
      <c r="D1667" s="5"/>
      <c r="E1667" s="7" t="s">
        <v>179</v>
      </c>
      <c r="G1667" s="155"/>
    </row>
    <row r="1668" spans="1:7" ht="15" customHeight="1" x14ac:dyDescent="0.2">
      <c r="A1668" s="21"/>
      <c r="B1668" s="22"/>
      <c r="C1668" s="5"/>
      <c r="E1668" s="23"/>
      <c r="G1668" s="155"/>
    </row>
    <row r="1669" spans="1:7" ht="15" customHeight="1" x14ac:dyDescent="0.2">
      <c r="A1669" s="9" t="s">
        <v>7</v>
      </c>
      <c r="B1669" s="9" t="s">
        <v>8</v>
      </c>
      <c r="C1669" s="9" t="s">
        <v>9</v>
      </c>
      <c r="D1669" s="9" t="s">
        <v>10</v>
      </c>
      <c r="E1669" s="11" t="s">
        <v>11</v>
      </c>
      <c r="G1669" s="155"/>
    </row>
    <row r="1670" spans="1:7" ht="15" customHeight="1" x14ac:dyDescent="0.2">
      <c r="A1670" s="70">
        <v>32133006</v>
      </c>
      <c r="B1670" s="165">
        <v>50000000000</v>
      </c>
      <c r="C1670" s="165">
        <v>3299</v>
      </c>
      <c r="D1670" s="76" t="s">
        <v>75</v>
      </c>
      <c r="E1670" s="72">
        <v>213900</v>
      </c>
      <c r="G1670" s="155"/>
    </row>
    <row r="1671" spans="1:7" ht="15" customHeight="1" x14ac:dyDescent="0.2">
      <c r="A1671" s="70">
        <v>32133006</v>
      </c>
      <c r="B1671" s="165">
        <v>50000001554</v>
      </c>
      <c r="C1671" s="165">
        <v>3299</v>
      </c>
      <c r="D1671" s="76" t="s">
        <v>75</v>
      </c>
      <c r="E1671" s="72">
        <v>50850</v>
      </c>
      <c r="G1671" s="155"/>
    </row>
    <row r="1672" spans="1:7" ht="15" customHeight="1" x14ac:dyDescent="0.2">
      <c r="A1672" s="70">
        <v>32133006</v>
      </c>
      <c r="B1672" s="165">
        <v>50000000000</v>
      </c>
      <c r="C1672" s="165">
        <v>3299</v>
      </c>
      <c r="D1672" s="28" t="s">
        <v>76</v>
      </c>
      <c r="E1672" s="72">
        <v>72300</v>
      </c>
      <c r="G1672" s="155"/>
    </row>
    <row r="1673" spans="1:7" ht="15" customHeight="1" x14ac:dyDescent="0.2">
      <c r="A1673" s="70">
        <v>32133006</v>
      </c>
      <c r="B1673" s="165">
        <v>50000008106</v>
      </c>
      <c r="C1673" s="165">
        <v>3299</v>
      </c>
      <c r="D1673" s="133" t="s">
        <v>125</v>
      </c>
      <c r="E1673" s="72">
        <v>26100</v>
      </c>
      <c r="G1673" s="155"/>
    </row>
    <row r="1674" spans="1:7" ht="15" customHeight="1" x14ac:dyDescent="0.2">
      <c r="A1674" s="70">
        <v>32133006</v>
      </c>
      <c r="B1674" s="165">
        <v>50000008278</v>
      </c>
      <c r="C1674" s="165">
        <v>3299</v>
      </c>
      <c r="D1674" s="28" t="s">
        <v>303</v>
      </c>
      <c r="E1674" s="72">
        <v>27750</v>
      </c>
      <c r="G1674" s="155"/>
    </row>
    <row r="1675" spans="1:7" ht="15" customHeight="1" x14ac:dyDescent="0.2">
      <c r="A1675" s="70">
        <v>32133006</v>
      </c>
      <c r="B1675" s="165">
        <v>50000001102</v>
      </c>
      <c r="C1675" s="165">
        <v>3299</v>
      </c>
      <c r="D1675" s="78" t="s">
        <v>78</v>
      </c>
      <c r="E1675" s="72">
        <v>26100</v>
      </c>
      <c r="G1675" s="155"/>
    </row>
    <row r="1676" spans="1:7" ht="15" customHeight="1" x14ac:dyDescent="0.2">
      <c r="A1676" s="70">
        <v>32133006</v>
      </c>
      <c r="B1676" s="165">
        <v>50000001103</v>
      </c>
      <c r="C1676" s="165">
        <v>3299</v>
      </c>
      <c r="D1676" s="78" t="s">
        <v>78</v>
      </c>
      <c r="E1676" s="72">
        <v>18000</v>
      </c>
      <c r="G1676" s="155"/>
    </row>
    <row r="1677" spans="1:7" ht="15" customHeight="1" x14ac:dyDescent="0.2">
      <c r="A1677" s="70">
        <v>32133006</v>
      </c>
      <c r="B1677" s="165">
        <v>50000001109</v>
      </c>
      <c r="C1677" s="165">
        <v>3299</v>
      </c>
      <c r="D1677" s="78" t="s">
        <v>78</v>
      </c>
      <c r="E1677" s="72">
        <v>94200</v>
      </c>
      <c r="G1677" s="155"/>
    </row>
    <row r="1678" spans="1:7" ht="15" customHeight="1" x14ac:dyDescent="0.2">
      <c r="A1678" s="70">
        <v>32133006</v>
      </c>
      <c r="B1678" s="165">
        <v>50000001131</v>
      </c>
      <c r="C1678" s="165">
        <v>3299</v>
      </c>
      <c r="D1678" s="78" t="s">
        <v>78</v>
      </c>
      <c r="E1678" s="72">
        <v>19050</v>
      </c>
      <c r="G1678" s="155"/>
    </row>
    <row r="1679" spans="1:7" ht="15" customHeight="1" x14ac:dyDescent="0.2">
      <c r="A1679" s="70">
        <v>32133006</v>
      </c>
      <c r="B1679" s="165">
        <v>50000001133</v>
      </c>
      <c r="C1679" s="165">
        <v>3299</v>
      </c>
      <c r="D1679" s="78" t="s">
        <v>78</v>
      </c>
      <c r="E1679" s="72">
        <v>10350</v>
      </c>
      <c r="G1679" s="155"/>
    </row>
    <row r="1680" spans="1:7" ht="15" customHeight="1" x14ac:dyDescent="0.2">
      <c r="A1680" s="70">
        <v>32133006</v>
      </c>
      <c r="B1680" s="165">
        <v>50000001133</v>
      </c>
      <c r="C1680" s="165">
        <v>3299</v>
      </c>
      <c r="D1680" s="78" t="s">
        <v>78</v>
      </c>
      <c r="E1680" s="72">
        <v>1500</v>
      </c>
      <c r="G1680" s="155"/>
    </row>
    <row r="1681" spans="1:7" ht="15" customHeight="1" x14ac:dyDescent="0.2">
      <c r="A1681" s="70">
        <v>32133006</v>
      </c>
      <c r="B1681" s="165">
        <v>50000001135</v>
      </c>
      <c r="C1681" s="165">
        <v>3299</v>
      </c>
      <c r="D1681" s="78" t="s">
        <v>78</v>
      </c>
      <c r="E1681" s="72">
        <v>30150</v>
      </c>
      <c r="G1681" s="155"/>
    </row>
    <row r="1682" spans="1:7" ht="15" customHeight="1" x14ac:dyDescent="0.2">
      <c r="A1682" s="70">
        <v>32133006</v>
      </c>
      <c r="B1682" s="165">
        <v>50000001153</v>
      </c>
      <c r="C1682" s="165">
        <v>3299</v>
      </c>
      <c r="D1682" s="78" t="s">
        <v>78</v>
      </c>
      <c r="E1682" s="72">
        <v>38100</v>
      </c>
      <c r="G1682" s="155"/>
    </row>
    <row r="1683" spans="1:7" ht="15" customHeight="1" x14ac:dyDescent="0.2">
      <c r="A1683" s="70">
        <v>32133006</v>
      </c>
      <c r="B1683" s="165">
        <v>50000001205</v>
      </c>
      <c r="C1683" s="165">
        <v>3299</v>
      </c>
      <c r="D1683" s="78" t="s">
        <v>78</v>
      </c>
      <c r="E1683" s="72">
        <v>22050</v>
      </c>
      <c r="G1683" s="155"/>
    </row>
    <row r="1684" spans="1:7" ht="15" customHeight="1" x14ac:dyDescent="0.2">
      <c r="A1684" s="70">
        <v>32133006</v>
      </c>
      <c r="B1684" s="165">
        <v>50000000000</v>
      </c>
      <c r="C1684" s="165">
        <v>3299</v>
      </c>
      <c r="D1684" s="85" t="s">
        <v>33</v>
      </c>
      <c r="E1684" s="72">
        <v>1304043.8</v>
      </c>
      <c r="G1684" s="155"/>
    </row>
    <row r="1685" spans="1:7" ht="15" customHeight="1" x14ac:dyDescent="0.2">
      <c r="A1685" s="70">
        <v>32533006</v>
      </c>
      <c r="B1685" s="165">
        <v>50000000000</v>
      </c>
      <c r="C1685" s="165">
        <v>3299</v>
      </c>
      <c r="D1685" s="76" t="s">
        <v>75</v>
      </c>
      <c r="E1685" s="72">
        <v>1212100</v>
      </c>
      <c r="G1685" s="155"/>
    </row>
    <row r="1686" spans="1:7" ht="15" customHeight="1" x14ac:dyDescent="0.2">
      <c r="A1686" s="70">
        <v>32533006</v>
      </c>
      <c r="B1686" s="165">
        <v>50000001554</v>
      </c>
      <c r="C1686" s="165">
        <v>3299</v>
      </c>
      <c r="D1686" s="76" t="s">
        <v>75</v>
      </c>
      <c r="E1686" s="72">
        <v>288150</v>
      </c>
      <c r="G1686" s="155"/>
    </row>
    <row r="1687" spans="1:7" ht="15" customHeight="1" x14ac:dyDescent="0.2">
      <c r="A1687" s="70">
        <v>32533006</v>
      </c>
      <c r="B1687" s="165">
        <v>50000000000</v>
      </c>
      <c r="C1687" s="165">
        <v>3299</v>
      </c>
      <c r="D1687" s="28" t="s">
        <v>76</v>
      </c>
      <c r="E1687" s="72">
        <v>409700</v>
      </c>
      <c r="G1687" s="155"/>
    </row>
    <row r="1688" spans="1:7" ht="15" customHeight="1" x14ac:dyDescent="0.2">
      <c r="A1688" s="70">
        <v>32533006</v>
      </c>
      <c r="B1688" s="165">
        <v>50000008106</v>
      </c>
      <c r="C1688" s="165">
        <v>3299</v>
      </c>
      <c r="D1688" s="133" t="s">
        <v>125</v>
      </c>
      <c r="E1688" s="72">
        <v>147900</v>
      </c>
      <c r="G1688" s="155"/>
    </row>
    <row r="1689" spans="1:7" ht="15" customHeight="1" x14ac:dyDescent="0.2">
      <c r="A1689" s="70">
        <v>32533006</v>
      </c>
      <c r="B1689" s="165">
        <v>50000008278</v>
      </c>
      <c r="C1689" s="165">
        <v>3299</v>
      </c>
      <c r="D1689" s="28" t="s">
        <v>303</v>
      </c>
      <c r="E1689" s="72">
        <v>157250</v>
      </c>
      <c r="G1689" s="155"/>
    </row>
    <row r="1690" spans="1:7" ht="15" customHeight="1" x14ac:dyDescent="0.2">
      <c r="A1690" s="70">
        <v>32533006</v>
      </c>
      <c r="B1690" s="165">
        <v>50000001102</v>
      </c>
      <c r="C1690" s="165">
        <v>3299</v>
      </c>
      <c r="D1690" s="78" t="s">
        <v>78</v>
      </c>
      <c r="E1690" s="72">
        <v>147900</v>
      </c>
      <c r="G1690" s="155"/>
    </row>
    <row r="1691" spans="1:7" ht="15" customHeight="1" x14ac:dyDescent="0.2">
      <c r="A1691" s="70">
        <v>32533006</v>
      </c>
      <c r="B1691" s="165">
        <v>50000001103</v>
      </c>
      <c r="C1691" s="165">
        <v>3299</v>
      </c>
      <c r="D1691" s="78" t="s">
        <v>78</v>
      </c>
      <c r="E1691" s="72">
        <v>102000</v>
      </c>
      <c r="G1691" s="155"/>
    </row>
    <row r="1692" spans="1:7" ht="15" customHeight="1" x14ac:dyDescent="0.2">
      <c r="A1692" s="70">
        <v>32533006</v>
      </c>
      <c r="B1692" s="165">
        <v>50000001109</v>
      </c>
      <c r="C1692" s="165">
        <v>3299</v>
      </c>
      <c r="D1692" s="78" t="s">
        <v>78</v>
      </c>
      <c r="E1692" s="72">
        <v>533800</v>
      </c>
      <c r="G1692" s="155"/>
    </row>
    <row r="1693" spans="1:7" ht="15" customHeight="1" x14ac:dyDescent="0.2">
      <c r="A1693" s="70">
        <v>32533006</v>
      </c>
      <c r="B1693" s="165">
        <v>50000001131</v>
      </c>
      <c r="C1693" s="165">
        <v>3299</v>
      </c>
      <c r="D1693" s="78" t="s">
        <v>78</v>
      </c>
      <c r="E1693" s="72">
        <v>107950</v>
      </c>
      <c r="G1693" s="155"/>
    </row>
    <row r="1694" spans="1:7" ht="15" customHeight="1" x14ac:dyDescent="0.2">
      <c r="A1694" s="70">
        <v>32533006</v>
      </c>
      <c r="B1694" s="165">
        <v>50000001133</v>
      </c>
      <c r="C1694" s="165">
        <v>3299</v>
      </c>
      <c r="D1694" s="78" t="s">
        <v>78</v>
      </c>
      <c r="E1694" s="72">
        <v>58650</v>
      </c>
      <c r="G1694" s="155"/>
    </row>
    <row r="1695" spans="1:7" ht="15" customHeight="1" x14ac:dyDescent="0.2">
      <c r="A1695" s="70">
        <v>32533006</v>
      </c>
      <c r="B1695" s="165">
        <v>50000001133</v>
      </c>
      <c r="C1695" s="165">
        <v>3299</v>
      </c>
      <c r="D1695" s="78" t="s">
        <v>78</v>
      </c>
      <c r="E1695" s="72">
        <v>8500</v>
      </c>
      <c r="G1695" s="155"/>
    </row>
    <row r="1696" spans="1:7" ht="15" customHeight="1" x14ac:dyDescent="0.2">
      <c r="A1696" s="70">
        <v>32533006</v>
      </c>
      <c r="B1696" s="165">
        <v>50000001135</v>
      </c>
      <c r="C1696" s="165">
        <v>3299</v>
      </c>
      <c r="D1696" s="78" t="s">
        <v>78</v>
      </c>
      <c r="E1696" s="72">
        <v>170850</v>
      </c>
      <c r="G1696" s="155"/>
    </row>
    <row r="1697" spans="1:7" ht="15" customHeight="1" x14ac:dyDescent="0.2">
      <c r="A1697" s="70">
        <v>32533006</v>
      </c>
      <c r="B1697" s="165">
        <v>50000001153</v>
      </c>
      <c r="C1697" s="165">
        <v>3299</v>
      </c>
      <c r="D1697" s="78" t="s">
        <v>78</v>
      </c>
      <c r="E1697" s="72">
        <v>215900</v>
      </c>
      <c r="G1697" s="155"/>
    </row>
    <row r="1698" spans="1:7" ht="15" customHeight="1" x14ac:dyDescent="0.2">
      <c r="A1698" s="70">
        <v>32533006</v>
      </c>
      <c r="B1698" s="165">
        <v>50000001205</v>
      </c>
      <c r="C1698" s="165">
        <v>3299</v>
      </c>
      <c r="D1698" s="78" t="s">
        <v>78</v>
      </c>
      <c r="E1698" s="72">
        <v>124950</v>
      </c>
      <c r="G1698" s="155"/>
    </row>
    <row r="1699" spans="1:7" ht="15" customHeight="1" x14ac:dyDescent="0.2">
      <c r="A1699" s="70">
        <v>32533006</v>
      </c>
      <c r="B1699" s="165">
        <v>50000000000</v>
      </c>
      <c r="C1699" s="165">
        <v>3299</v>
      </c>
      <c r="D1699" s="85" t="s">
        <v>33</v>
      </c>
      <c r="E1699" s="72">
        <v>7389580.5999999996</v>
      </c>
      <c r="G1699" s="155"/>
    </row>
    <row r="1700" spans="1:7" ht="15" customHeight="1" x14ac:dyDescent="0.2">
      <c r="A1700" s="55"/>
      <c r="B1700" s="37"/>
      <c r="C1700" s="18" t="s">
        <v>13</v>
      </c>
      <c r="D1700" s="19"/>
      <c r="E1700" s="20">
        <f>SUM(E1670:E1699)</f>
        <v>13029624.399999999</v>
      </c>
      <c r="G1700" s="155"/>
    </row>
    <row r="1701" spans="1:7" ht="15" customHeight="1" x14ac:dyDescent="0.2">
      <c r="G1701" s="155"/>
    </row>
    <row r="1702" spans="1:7" ht="15" customHeight="1" x14ac:dyDescent="0.2">
      <c r="G1702" s="155"/>
    </row>
    <row r="1703" spans="1:7" ht="15" customHeight="1" x14ac:dyDescent="0.2">
      <c r="G1703" s="155"/>
    </row>
    <row r="1704" spans="1:7" ht="15" customHeight="1" x14ac:dyDescent="0.2">
      <c r="G1704" s="155"/>
    </row>
    <row r="1705" spans="1:7" ht="15" customHeight="1" x14ac:dyDescent="0.2">
      <c r="G1705" s="155"/>
    </row>
    <row r="1706" spans="1:7" ht="15" customHeight="1" x14ac:dyDescent="0.2">
      <c r="G1706" s="155"/>
    </row>
    <row r="1707" spans="1:7" ht="15" customHeight="1" x14ac:dyDescent="0.2">
      <c r="G1707" s="155"/>
    </row>
    <row r="1708" spans="1:7" ht="15" customHeight="1" x14ac:dyDescent="0.2">
      <c r="G1708" s="155"/>
    </row>
    <row r="1709" spans="1:7" ht="15" customHeight="1" x14ac:dyDescent="0.2">
      <c r="G1709" s="155"/>
    </row>
    <row r="1710" spans="1:7" ht="15" customHeight="1" x14ac:dyDescent="0.2">
      <c r="G1710" s="155"/>
    </row>
    <row r="1711" spans="1:7" ht="15" customHeight="1" x14ac:dyDescent="0.2">
      <c r="G1711" s="155"/>
    </row>
    <row r="1712" spans="1:7" ht="15" customHeight="1" x14ac:dyDescent="0.2">
      <c r="G1712" s="155"/>
    </row>
    <row r="1713" spans="7:7" ht="15" customHeight="1" x14ac:dyDescent="0.2">
      <c r="G1713" s="155"/>
    </row>
    <row r="1714" spans="7:7" ht="15" customHeight="1" x14ac:dyDescent="0.2">
      <c r="G1714" s="155"/>
    </row>
    <row r="1715" spans="7:7" ht="15" customHeight="1" x14ac:dyDescent="0.2">
      <c r="G1715" s="155"/>
    </row>
    <row r="1716" spans="7:7" ht="15" customHeight="1" x14ac:dyDescent="0.2">
      <c r="G1716" s="155"/>
    </row>
    <row r="1717" spans="7:7" ht="15" customHeight="1" x14ac:dyDescent="0.2">
      <c r="G1717" s="155"/>
    </row>
    <row r="1718" spans="7:7" ht="15" customHeight="1" x14ac:dyDescent="0.2">
      <c r="G1718" s="155"/>
    </row>
    <row r="1719" spans="7:7" ht="15" customHeight="1" x14ac:dyDescent="0.2">
      <c r="G1719" s="155"/>
    </row>
    <row r="1720" spans="7:7" ht="15" customHeight="1" x14ac:dyDescent="0.2">
      <c r="G1720" s="155"/>
    </row>
    <row r="1721" spans="7:7" ht="15" customHeight="1" x14ac:dyDescent="0.2">
      <c r="G1721" s="155"/>
    </row>
    <row r="1722" spans="7:7" ht="15" customHeight="1" x14ac:dyDescent="0.2">
      <c r="G1722" s="155"/>
    </row>
    <row r="1723" spans="7:7" ht="15" customHeight="1" x14ac:dyDescent="0.2">
      <c r="G1723" s="155"/>
    </row>
    <row r="1724" spans="7:7" ht="15" customHeight="1" x14ac:dyDescent="0.2">
      <c r="G1724" s="155"/>
    </row>
    <row r="1725" spans="7:7" ht="15" customHeight="1" x14ac:dyDescent="0.2">
      <c r="G1725" s="155"/>
    </row>
    <row r="1726" spans="7:7" ht="15" customHeight="1" x14ac:dyDescent="0.2">
      <c r="G1726" s="155"/>
    </row>
    <row r="1727" spans="7:7" ht="15" customHeight="1" x14ac:dyDescent="0.2">
      <c r="G1727" s="155"/>
    </row>
    <row r="1728" spans="7:7" ht="15" customHeight="1" x14ac:dyDescent="0.2">
      <c r="G1728" s="155"/>
    </row>
    <row r="1729" spans="7:7" ht="15" customHeight="1" x14ac:dyDescent="0.2">
      <c r="G1729" s="155"/>
    </row>
    <row r="1730" spans="7:7" ht="15" customHeight="1" x14ac:dyDescent="0.2">
      <c r="G1730" s="155"/>
    </row>
    <row r="1731" spans="7:7" ht="15" customHeight="1" x14ac:dyDescent="0.2">
      <c r="G1731" s="155"/>
    </row>
    <row r="1732" spans="7:7" ht="15" customHeight="1" x14ac:dyDescent="0.2">
      <c r="G1732" s="155"/>
    </row>
    <row r="1733" spans="7:7" ht="15" customHeight="1" x14ac:dyDescent="0.2">
      <c r="G1733" s="155"/>
    </row>
    <row r="1734" spans="7:7" ht="15" customHeight="1" x14ac:dyDescent="0.2">
      <c r="G1734" s="155"/>
    </row>
    <row r="1735" spans="7:7" ht="15" customHeight="1" x14ac:dyDescent="0.2">
      <c r="G1735" s="155"/>
    </row>
    <row r="1736" spans="7:7" ht="15" customHeight="1" x14ac:dyDescent="0.2">
      <c r="G1736" s="155"/>
    </row>
    <row r="1737" spans="7:7" ht="15" customHeight="1" x14ac:dyDescent="0.2">
      <c r="G1737" s="155"/>
    </row>
    <row r="1738" spans="7:7" ht="15" customHeight="1" x14ac:dyDescent="0.2">
      <c r="G1738" s="155"/>
    </row>
    <row r="1739" spans="7:7" ht="15" customHeight="1" x14ac:dyDescent="0.2">
      <c r="G1739" s="155"/>
    </row>
    <row r="1740" spans="7:7" ht="15" customHeight="1" x14ac:dyDescent="0.2">
      <c r="G1740" s="155"/>
    </row>
    <row r="1741" spans="7:7" ht="15" customHeight="1" x14ac:dyDescent="0.2">
      <c r="G1741" s="155"/>
    </row>
    <row r="1742" spans="7:7" ht="15" customHeight="1" x14ac:dyDescent="0.2">
      <c r="G1742" s="155"/>
    </row>
    <row r="1743" spans="7:7" ht="15" customHeight="1" x14ac:dyDescent="0.2">
      <c r="G1743" s="155"/>
    </row>
    <row r="1744" spans="7:7" ht="15" customHeight="1" x14ac:dyDescent="0.2">
      <c r="G1744" s="155"/>
    </row>
    <row r="1745" spans="7:7" ht="15" customHeight="1" x14ac:dyDescent="0.2">
      <c r="G1745" s="155"/>
    </row>
    <row r="1746" spans="7:7" ht="15" customHeight="1" x14ac:dyDescent="0.2">
      <c r="G1746" s="155"/>
    </row>
    <row r="1747" spans="7:7" ht="15" customHeight="1" x14ac:dyDescent="0.2">
      <c r="G1747" s="155"/>
    </row>
    <row r="1748" spans="7:7" ht="15" customHeight="1" x14ac:dyDescent="0.2">
      <c r="G1748" s="155"/>
    </row>
    <row r="1749" spans="7:7" ht="15" customHeight="1" x14ac:dyDescent="0.2">
      <c r="G1749" s="155"/>
    </row>
    <row r="1750" spans="7:7" ht="15" customHeight="1" x14ac:dyDescent="0.2">
      <c r="G1750" s="155"/>
    </row>
    <row r="1751" spans="7:7" ht="15" customHeight="1" x14ac:dyDescent="0.2">
      <c r="G1751" s="155"/>
    </row>
    <row r="1752" spans="7:7" ht="15" customHeight="1" x14ac:dyDescent="0.2">
      <c r="G1752" s="155"/>
    </row>
    <row r="1753" spans="7:7" ht="15" customHeight="1" x14ac:dyDescent="0.2">
      <c r="G1753" s="155"/>
    </row>
    <row r="1754" spans="7:7" ht="15" customHeight="1" x14ac:dyDescent="0.2">
      <c r="G1754" s="155"/>
    </row>
    <row r="1755" spans="7:7" ht="15" customHeight="1" x14ac:dyDescent="0.2">
      <c r="G1755" s="155"/>
    </row>
    <row r="1756" spans="7:7" ht="15" customHeight="1" x14ac:dyDescent="0.2">
      <c r="G1756" s="155"/>
    </row>
    <row r="1757" spans="7:7" ht="15" customHeight="1" x14ac:dyDescent="0.2">
      <c r="G1757" s="155"/>
    </row>
    <row r="1758" spans="7:7" ht="15" customHeight="1" x14ac:dyDescent="0.2">
      <c r="G1758" s="155"/>
    </row>
    <row r="1759" spans="7:7" ht="15" customHeight="1" x14ac:dyDescent="0.2">
      <c r="G1759" s="155"/>
    </row>
    <row r="1760" spans="7:7" ht="15" customHeight="1" x14ac:dyDescent="0.2">
      <c r="G1760" s="155"/>
    </row>
    <row r="1761" spans="7:7" ht="15" customHeight="1" x14ac:dyDescent="0.2">
      <c r="G1761" s="155"/>
    </row>
    <row r="1762" spans="7:7" ht="15" customHeight="1" x14ac:dyDescent="0.2">
      <c r="G1762" s="155"/>
    </row>
    <row r="1763" spans="7:7" ht="15" customHeight="1" x14ac:dyDescent="0.2">
      <c r="G1763" s="155"/>
    </row>
    <row r="1764" spans="7:7" ht="15" customHeight="1" x14ac:dyDescent="0.2">
      <c r="G1764" s="155"/>
    </row>
    <row r="1765" spans="7:7" ht="15" customHeight="1" x14ac:dyDescent="0.2">
      <c r="G1765" s="155"/>
    </row>
    <row r="1766" spans="7:7" ht="15" customHeight="1" x14ac:dyDescent="0.2">
      <c r="G1766" s="155"/>
    </row>
    <row r="1767" spans="7:7" ht="15" customHeight="1" x14ac:dyDescent="0.2">
      <c r="G1767" s="155"/>
    </row>
    <row r="1768" spans="7:7" ht="15" customHeight="1" x14ac:dyDescent="0.2">
      <c r="G1768" s="155"/>
    </row>
    <row r="1769" spans="7:7" ht="15" customHeight="1" x14ac:dyDescent="0.2">
      <c r="G1769" s="155"/>
    </row>
    <row r="1770" spans="7:7" ht="15" customHeight="1" x14ac:dyDescent="0.2">
      <c r="G1770" s="155"/>
    </row>
    <row r="1771" spans="7:7" ht="15" customHeight="1" x14ac:dyDescent="0.2">
      <c r="G1771" s="155"/>
    </row>
    <row r="1772" spans="7:7" ht="15" customHeight="1" x14ac:dyDescent="0.2">
      <c r="G1772" s="155"/>
    </row>
    <row r="1773" spans="7:7" ht="15" customHeight="1" x14ac:dyDescent="0.2">
      <c r="G1773" s="155"/>
    </row>
    <row r="1774" spans="7:7" ht="15" customHeight="1" x14ac:dyDescent="0.2">
      <c r="G1774" s="155"/>
    </row>
    <row r="1775" spans="7:7" ht="15" customHeight="1" x14ac:dyDescent="0.2">
      <c r="G1775" s="155"/>
    </row>
    <row r="1776" spans="7:7" ht="15" customHeight="1" x14ac:dyDescent="0.2">
      <c r="G1776" s="155"/>
    </row>
    <row r="1777" spans="7:7" ht="15" customHeight="1" x14ac:dyDescent="0.2">
      <c r="G1777" s="155"/>
    </row>
    <row r="1778" spans="7:7" ht="15" customHeight="1" x14ac:dyDescent="0.2">
      <c r="G1778" s="155"/>
    </row>
    <row r="1779" spans="7:7" ht="15" customHeight="1" x14ac:dyDescent="0.2">
      <c r="G1779" s="155"/>
    </row>
    <row r="1780" spans="7:7" ht="15" customHeight="1" x14ac:dyDescent="0.2">
      <c r="G1780" s="155"/>
    </row>
    <row r="1781" spans="7:7" ht="15" customHeight="1" x14ac:dyDescent="0.2">
      <c r="G1781" s="155"/>
    </row>
    <row r="1782" spans="7:7" ht="15" customHeight="1" x14ac:dyDescent="0.2">
      <c r="G1782" s="155"/>
    </row>
    <row r="1783" spans="7:7" ht="15" customHeight="1" x14ac:dyDescent="0.2">
      <c r="G1783" s="155"/>
    </row>
    <row r="1784" spans="7:7" ht="15" customHeight="1" x14ac:dyDescent="0.2">
      <c r="G1784" s="155"/>
    </row>
    <row r="1785" spans="7:7" ht="15" customHeight="1" x14ac:dyDescent="0.2">
      <c r="G1785" s="155"/>
    </row>
    <row r="1786" spans="7:7" ht="15" customHeight="1" x14ac:dyDescent="0.2">
      <c r="G1786" s="155"/>
    </row>
    <row r="1787" spans="7:7" ht="15" customHeight="1" x14ac:dyDescent="0.2">
      <c r="G1787" s="155"/>
    </row>
    <row r="1788" spans="7:7" ht="15" customHeight="1" x14ac:dyDescent="0.2">
      <c r="G1788" s="155"/>
    </row>
    <row r="1789" spans="7:7" ht="15" customHeight="1" x14ac:dyDescent="0.2">
      <c r="G1789" s="155"/>
    </row>
    <row r="1790" spans="7:7" ht="15" customHeight="1" x14ac:dyDescent="0.2">
      <c r="G1790" s="155"/>
    </row>
    <row r="1791" spans="7:7" ht="15" customHeight="1" x14ac:dyDescent="0.2">
      <c r="G1791" s="155"/>
    </row>
    <row r="1792" spans="7:7" ht="15" customHeight="1" x14ac:dyDescent="0.2">
      <c r="G1792" s="155"/>
    </row>
    <row r="1793" spans="7:7" ht="15" customHeight="1" x14ac:dyDescent="0.2">
      <c r="G1793" s="155"/>
    </row>
    <row r="1794" spans="7:7" ht="15" customHeight="1" x14ac:dyDescent="0.2">
      <c r="G1794" s="155"/>
    </row>
    <row r="1795" spans="7:7" ht="15" customHeight="1" x14ac:dyDescent="0.2">
      <c r="G1795" s="155"/>
    </row>
    <row r="1796" spans="7:7" ht="15" customHeight="1" x14ac:dyDescent="0.2">
      <c r="G1796" s="155"/>
    </row>
    <row r="1797" spans="7:7" ht="15" customHeight="1" x14ac:dyDescent="0.2">
      <c r="G1797" s="155"/>
    </row>
    <row r="1798" spans="7:7" ht="15" customHeight="1" x14ac:dyDescent="0.2">
      <c r="G1798" s="155"/>
    </row>
    <row r="1799" spans="7:7" ht="15" customHeight="1" x14ac:dyDescent="0.2">
      <c r="G1799" s="155"/>
    </row>
    <row r="1800" spans="7:7" ht="15" customHeight="1" x14ac:dyDescent="0.2">
      <c r="G1800" s="155"/>
    </row>
    <row r="1801" spans="7:7" ht="15" customHeight="1" x14ac:dyDescent="0.2">
      <c r="G1801" s="155"/>
    </row>
    <row r="1802" spans="7:7" ht="15" customHeight="1" x14ac:dyDescent="0.2">
      <c r="G1802" s="155"/>
    </row>
    <row r="1803" spans="7:7" ht="15" customHeight="1" x14ac:dyDescent="0.2">
      <c r="G1803" s="155"/>
    </row>
    <row r="1804" spans="7:7" ht="15" customHeight="1" x14ac:dyDescent="0.2">
      <c r="G1804" s="155"/>
    </row>
    <row r="1805" spans="7:7" ht="15" customHeight="1" x14ac:dyDescent="0.2">
      <c r="G1805" s="155"/>
    </row>
    <row r="1806" spans="7:7" ht="15" customHeight="1" x14ac:dyDescent="0.2">
      <c r="G1806" s="155"/>
    </row>
    <row r="1807" spans="7:7" ht="15" customHeight="1" x14ac:dyDescent="0.2">
      <c r="G1807" s="155"/>
    </row>
    <row r="1808" spans="7:7" ht="15" customHeight="1" x14ac:dyDescent="0.2">
      <c r="G1808" s="155"/>
    </row>
    <row r="1809" spans="7:7" ht="15" customHeight="1" x14ac:dyDescent="0.2">
      <c r="G1809" s="155"/>
    </row>
    <row r="1810" spans="7:7" ht="15" customHeight="1" x14ac:dyDescent="0.2">
      <c r="G1810" s="155"/>
    </row>
    <row r="1811" spans="7:7" ht="15" customHeight="1" x14ac:dyDescent="0.2">
      <c r="G1811" s="155"/>
    </row>
    <row r="1812" spans="7:7" ht="15" customHeight="1" x14ac:dyDescent="0.2">
      <c r="G1812" s="155"/>
    </row>
    <row r="1813" spans="7:7" ht="15" customHeight="1" x14ac:dyDescent="0.2">
      <c r="G1813" s="155"/>
    </row>
    <row r="1814" spans="7:7" ht="15" customHeight="1" x14ac:dyDescent="0.2">
      <c r="G1814" s="155"/>
    </row>
    <row r="1815" spans="7:7" ht="15" customHeight="1" x14ac:dyDescent="0.2">
      <c r="G1815" s="155"/>
    </row>
    <row r="1816" spans="7:7" ht="15" customHeight="1" x14ac:dyDescent="0.2">
      <c r="G1816" s="155"/>
    </row>
    <row r="1817" spans="7:7" ht="15" customHeight="1" x14ac:dyDescent="0.2">
      <c r="G1817" s="155"/>
    </row>
    <row r="1818" spans="7:7" ht="15" customHeight="1" x14ac:dyDescent="0.2">
      <c r="G1818" s="155"/>
    </row>
    <row r="1819" spans="7:7" ht="15" customHeight="1" x14ac:dyDescent="0.2">
      <c r="G1819" s="155"/>
    </row>
    <row r="1820" spans="7:7" ht="15" customHeight="1" x14ac:dyDescent="0.2">
      <c r="G1820" s="155"/>
    </row>
    <row r="1821" spans="7:7" ht="15" customHeight="1" x14ac:dyDescent="0.2">
      <c r="G1821" s="155"/>
    </row>
    <row r="1822" spans="7:7" ht="15" customHeight="1" x14ac:dyDescent="0.2">
      <c r="G1822" s="155"/>
    </row>
    <row r="1823" spans="7:7" ht="15" customHeight="1" x14ac:dyDescent="0.2">
      <c r="G1823" s="155"/>
    </row>
    <row r="1824" spans="7:7" ht="15" customHeight="1" x14ac:dyDescent="0.2">
      <c r="G1824" s="155"/>
    </row>
    <row r="1825" spans="7:7" ht="15" customHeight="1" x14ac:dyDescent="0.2">
      <c r="G1825" s="155"/>
    </row>
    <row r="1826" spans="7:7" ht="15" customHeight="1" x14ac:dyDescent="0.2">
      <c r="G1826" s="155"/>
    </row>
    <row r="1827" spans="7:7" ht="15" customHeight="1" x14ac:dyDescent="0.2">
      <c r="G1827" s="155"/>
    </row>
    <row r="1828" spans="7:7" ht="15" customHeight="1" x14ac:dyDescent="0.2">
      <c r="G1828" s="155"/>
    </row>
    <row r="1829" spans="7:7" ht="15" customHeight="1" x14ac:dyDescent="0.2">
      <c r="G1829" s="155"/>
    </row>
    <row r="1830" spans="7:7" ht="15" customHeight="1" x14ac:dyDescent="0.2">
      <c r="G1830" s="155"/>
    </row>
    <row r="1831" spans="7:7" ht="15" customHeight="1" x14ac:dyDescent="0.2">
      <c r="G1831" s="155"/>
    </row>
    <row r="1832" spans="7:7" ht="15" customHeight="1" x14ac:dyDescent="0.2">
      <c r="G1832" s="155"/>
    </row>
    <row r="1833" spans="7:7" ht="15" customHeight="1" x14ac:dyDescent="0.2">
      <c r="G1833" s="155"/>
    </row>
    <row r="1834" spans="7:7" ht="15" customHeight="1" x14ac:dyDescent="0.2">
      <c r="G1834" s="155"/>
    </row>
    <row r="1835" spans="7:7" ht="15" customHeight="1" x14ac:dyDescent="0.2">
      <c r="G1835" s="155"/>
    </row>
    <row r="1836" spans="7:7" ht="15" customHeight="1" x14ac:dyDescent="0.2">
      <c r="G1836" s="155"/>
    </row>
    <row r="1837" spans="7:7" ht="15" customHeight="1" x14ac:dyDescent="0.2">
      <c r="G1837" s="155"/>
    </row>
    <row r="1838" spans="7:7" ht="15" customHeight="1" x14ac:dyDescent="0.2">
      <c r="G1838" s="155"/>
    </row>
    <row r="1839" spans="7:7" ht="15" customHeight="1" x14ac:dyDescent="0.2">
      <c r="G1839" s="155"/>
    </row>
    <row r="1840" spans="7:7" ht="15.75" customHeight="1" x14ac:dyDescent="0.2">
      <c r="G1840" s="155"/>
    </row>
    <row r="1841" spans="7:7" ht="15.75" customHeight="1" x14ac:dyDescent="0.2">
      <c r="G1841" s="155"/>
    </row>
    <row r="1842" spans="7:7" ht="15.75" customHeight="1" x14ac:dyDescent="0.2">
      <c r="G1842" s="155"/>
    </row>
    <row r="1843" spans="7:7" ht="15.75" customHeight="1" x14ac:dyDescent="0.2">
      <c r="G1843" s="155"/>
    </row>
    <row r="1844" spans="7:7" ht="15.75" customHeight="1" x14ac:dyDescent="0.2">
      <c r="G1844" s="155"/>
    </row>
    <row r="1845" spans="7:7" ht="15.75" customHeight="1" x14ac:dyDescent="0.2">
      <c r="G1845" s="155"/>
    </row>
    <row r="1846" spans="7:7" ht="15.75" customHeight="1" x14ac:dyDescent="0.2">
      <c r="G1846" s="155"/>
    </row>
    <row r="1847" spans="7:7" ht="15.75" customHeight="1" x14ac:dyDescent="0.2">
      <c r="G1847" s="155"/>
    </row>
    <row r="1848" spans="7:7" ht="15.75" customHeight="1" x14ac:dyDescent="0.2">
      <c r="G1848" s="155"/>
    </row>
    <row r="1849" spans="7:7" ht="15.75" customHeight="1" x14ac:dyDescent="0.2">
      <c r="G1849" s="155"/>
    </row>
    <row r="1850" spans="7:7" ht="15.75" customHeight="1" x14ac:dyDescent="0.2">
      <c r="G1850" s="155"/>
    </row>
    <row r="1851" spans="7:7" ht="15.75" customHeight="1" x14ac:dyDescent="0.2">
      <c r="G1851" s="155"/>
    </row>
    <row r="1852" spans="7:7" ht="15.75" customHeight="1" x14ac:dyDescent="0.2">
      <c r="G1852" s="155"/>
    </row>
    <row r="1853" spans="7:7" ht="15.75" customHeight="1" x14ac:dyDescent="0.2">
      <c r="G1853" s="155"/>
    </row>
    <row r="1854" spans="7:7" ht="15.75" customHeight="1" x14ac:dyDescent="0.2">
      <c r="G1854" s="155"/>
    </row>
    <row r="1855" spans="7:7" ht="15.75" customHeight="1" x14ac:dyDescent="0.2">
      <c r="G1855" s="155"/>
    </row>
    <row r="1856" spans="7:7" ht="15.75" customHeight="1" x14ac:dyDescent="0.2">
      <c r="G1856" s="155"/>
    </row>
    <row r="1857" spans="7:7" ht="15.75" customHeight="1" x14ac:dyDescent="0.2">
      <c r="G1857" s="155"/>
    </row>
    <row r="1858" spans="7:7" ht="15.75" customHeight="1" x14ac:dyDescent="0.2">
      <c r="G1858" s="155"/>
    </row>
    <row r="1859" spans="7:7" ht="15.75" customHeight="1" x14ac:dyDescent="0.2">
      <c r="G1859" s="155"/>
    </row>
    <row r="1860" spans="7:7" ht="15.75" customHeight="1" x14ac:dyDescent="0.2">
      <c r="G1860" s="155"/>
    </row>
    <row r="1861" spans="7:7" ht="15.75" customHeight="1" x14ac:dyDescent="0.2">
      <c r="G1861" s="155"/>
    </row>
    <row r="1862" spans="7:7" ht="15.75" customHeight="1" x14ac:dyDescent="0.2">
      <c r="G1862" s="155"/>
    </row>
    <row r="1863" spans="7:7" ht="15.75" customHeight="1" x14ac:dyDescent="0.2">
      <c r="G1863" s="155"/>
    </row>
    <row r="1864" spans="7:7" ht="15.75" customHeight="1" x14ac:dyDescent="0.2">
      <c r="G1864" s="155"/>
    </row>
    <row r="1865" spans="7:7" ht="15.75" customHeight="1" x14ac:dyDescent="0.2">
      <c r="G1865" s="155"/>
    </row>
    <row r="1866" spans="7:7" ht="15.75" customHeight="1" x14ac:dyDescent="0.2">
      <c r="G1866" s="155"/>
    </row>
    <row r="1867" spans="7:7" ht="15.75" customHeight="1" x14ac:dyDescent="0.2">
      <c r="G1867" s="155"/>
    </row>
    <row r="1868" spans="7:7" ht="15.75" customHeight="1" x14ac:dyDescent="0.2">
      <c r="G1868" s="155"/>
    </row>
    <row r="1869" spans="7:7" x14ac:dyDescent="0.2">
      <c r="G1869" s="155"/>
    </row>
    <row r="1870" spans="7:7" x14ac:dyDescent="0.2">
      <c r="G1870" s="155"/>
    </row>
    <row r="1871" spans="7:7" x14ac:dyDescent="0.2">
      <c r="G1871" s="155"/>
    </row>
    <row r="1872" spans="7:7" x14ac:dyDescent="0.2">
      <c r="G1872" s="155"/>
    </row>
    <row r="1873" spans="7:7" x14ac:dyDescent="0.2">
      <c r="G1873" s="155"/>
    </row>
    <row r="1874" spans="7:7" x14ac:dyDescent="0.2">
      <c r="G1874" s="155"/>
    </row>
    <row r="1875" spans="7:7" x14ac:dyDescent="0.2">
      <c r="G1875" s="155"/>
    </row>
    <row r="1876" spans="7:7" x14ac:dyDescent="0.2">
      <c r="G1876" s="155"/>
    </row>
    <row r="1877" spans="7:7" x14ac:dyDescent="0.2">
      <c r="G1877" s="155"/>
    </row>
    <row r="1878" spans="7:7" x14ac:dyDescent="0.2">
      <c r="G1878" s="155"/>
    </row>
    <row r="1879" spans="7:7" x14ac:dyDescent="0.2">
      <c r="G1879" s="155"/>
    </row>
    <row r="1880" spans="7:7" x14ac:dyDescent="0.2">
      <c r="G1880" s="155"/>
    </row>
    <row r="1881" spans="7:7" x14ac:dyDescent="0.2">
      <c r="G1881" s="155"/>
    </row>
    <row r="1882" spans="7:7" x14ac:dyDescent="0.2">
      <c r="G1882" s="155"/>
    </row>
    <row r="1883" spans="7:7" x14ac:dyDescent="0.2">
      <c r="G1883" s="155"/>
    </row>
    <row r="1884" spans="7:7" x14ac:dyDescent="0.2">
      <c r="G1884" s="155"/>
    </row>
    <row r="1885" spans="7:7" x14ac:dyDescent="0.2">
      <c r="G1885" s="155"/>
    </row>
    <row r="1886" spans="7:7" x14ac:dyDescent="0.2">
      <c r="G1886" s="155"/>
    </row>
    <row r="1887" spans="7:7" x14ac:dyDescent="0.2">
      <c r="G1887" s="155"/>
    </row>
    <row r="1888" spans="7:7" x14ac:dyDescent="0.2">
      <c r="G1888" s="155"/>
    </row>
    <row r="1889" spans="7:7" x14ac:dyDescent="0.2">
      <c r="G1889" s="155"/>
    </row>
    <row r="1890" spans="7:7" x14ac:dyDescent="0.2">
      <c r="G1890" s="155"/>
    </row>
    <row r="1891" spans="7:7" x14ac:dyDescent="0.2">
      <c r="G1891" s="155"/>
    </row>
    <row r="1892" spans="7:7" x14ac:dyDescent="0.2">
      <c r="G1892" s="155"/>
    </row>
    <row r="1893" spans="7:7" x14ac:dyDescent="0.2">
      <c r="G1893" s="155"/>
    </row>
    <row r="1894" spans="7:7" x14ac:dyDescent="0.2">
      <c r="G1894" s="155"/>
    </row>
    <row r="1895" spans="7:7" x14ac:dyDescent="0.2">
      <c r="G1895" s="155"/>
    </row>
    <row r="1896" spans="7:7" x14ac:dyDescent="0.2">
      <c r="G1896" s="155"/>
    </row>
    <row r="1897" spans="7:7" x14ac:dyDescent="0.2">
      <c r="G1897" s="155"/>
    </row>
    <row r="1898" spans="7:7" x14ac:dyDescent="0.2">
      <c r="G1898" s="155"/>
    </row>
    <row r="1899" spans="7:7" x14ac:dyDescent="0.2">
      <c r="G1899" s="155"/>
    </row>
    <row r="1900" spans="7:7" x14ac:dyDescent="0.2">
      <c r="G1900" s="155"/>
    </row>
    <row r="1901" spans="7:7" x14ac:dyDescent="0.2">
      <c r="G1901" s="155"/>
    </row>
    <row r="1902" spans="7:7" x14ac:dyDescent="0.2">
      <c r="G1902" s="155"/>
    </row>
    <row r="1903" spans="7:7" x14ac:dyDescent="0.2">
      <c r="G1903" s="155"/>
    </row>
    <row r="1904" spans="7:7" x14ac:dyDescent="0.2">
      <c r="G1904" s="155"/>
    </row>
    <row r="1905" spans="7:7" x14ac:dyDescent="0.2">
      <c r="G1905" s="155"/>
    </row>
    <row r="1906" spans="7:7" x14ac:dyDescent="0.2">
      <c r="G1906" s="155"/>
    </row>
    <row r="1907" spans="7:7" x14ac:dyDescent="0.2">
      <c r="G1907" s="155"/>
    </row>
    <row r="1908" spans="7:7" x14ac:dyDescent="0.2">
      <c r="G1908" s="155"/>
    </row>
    <row r="1909" spans="7:7" x14ac:dyDescent="0.2">
      <c r="G1909" s="155"/>
    </row>
    <row r="1910" spans="7:7" x14ac:dyDescent="0.2">
      <c r="G1910" s="155"/>
    </row>
    <row r="1911" spans="7:7" x14ac:dyDescent="0.2">
      <c r="G1911" s="155"/>
    </row>
    <row r="1912" spans="7:7" x14ac:dyDescent="0.2">
      <c r="G1912" s="155"/>
    </row>
    <row r="1913" spans="7:7" x14ac:dyDescent="0.2">
      <c r="G1913" s="155"/>
    </row>
    <row r="1914" spans="7:7" x14ac:dyDescent="0.2">
      <c r="G1914" s="155"/>
    </row>
    <row r="1915" spans="7:7" x14ac:dyDescent="0.2">
      <c r="G1915" s="155"/>
    </row>
    <row r="1916" spans="7:7" x14ac:dyDescent="0.2">
      <c r="G1916" s="155"/>
    </row>
    <row r="1917" spans="7:7" x14ac:dyDescent="0.2">
      <c r="G1917" s="155"/>
    </row>
    <row r="1918" spans="7:7" x14ac:dyDescent="0.2">
      <c r="G1918" s="155"/>
    </row>
    <row r="1919" spans="7:7" x14ac:dyDescent="0.2">
      <c r="G1919" s="155"/>
    </row>
    <row r="1920" spans="7:7" x14ac:dyDescent="0.2">
      <c r="G1920" s="155"/>
    </row>
    <row r="1921" spans="7:7" x14ac:dyDescent="0.2">
      <c r="G1921" s="155"/>
    </row>
    <row r="1922" spans="7:7" x14ac:dyDescent="0.2">
      <c r="G1922" s="155"/>
    </row>
    <row r="1923" spans="7:7" x14ac:dyDescent="0.2">
      <c r="G1923" s="155"/>
    </row>
    <row r="1924" spans="7:7" x14ac:dyDescent="0.2">
      <c r="G1924" s="155"/>
    </row>
    <row r="1925" spans="7:7" x14ac:dyDescent="0.2">
      <c r="G1925" s="155"/>
    </row>
    <row r="1926" spans="7:7" x14ac:dyDescent="0.2">
      <c r="G1926" s="155"/>
    </row>
    <row r="1927" spans="7:7" x14ac:dyDescent="0.2">
      <c r="G1927" s="155"/>
    </row>
    <row r="1928" spans="7:7" x14ac:dyDescent="0.2">
      <c r="G1928" s="155"/>
    </row>
    <row r="1929" spans="7:7" x14ac:dyDescent="0.2">
      <c r="G1929" s="155"/>
    </row>
    <row r="1930" spans="7:7" x14ac:dyDescent="0.2">
      <c r="G1930" s="155"/>
    </row>
    <row r="1931" spans="7:7" x14ac:dyDescent="0.2">
      <c r="G1931" s="155"/>
    </row>
    <row r="1932" spans="7:7" x14ac:dyDescent="0.2">
      <c r="G1932" s="155"/>
    </row>
    <row r="1933" spans="7:7" x14ac:dyDescent="0.2">
      <c r="G1933" s="155"/>
    </row>
    <row r="1934" spans="7:7" x14ac:dyDescent="0.2">
      <c r="G1934" s="155"/>
    </row>
    <row r="1935" spans="7:7" x14ac:dyDescent="0.2">
      <c r="G1935" s="155"/>
    </row>
    <row r="1936" spans="7:7" x14ac:dyDescent="0.2">
      <c r="G1936" s="155"/>
    </row>
    <row r="1937" spans="7:7" x14ac:dyDescent="0.2">
      <c r="G1937" s="155"/>
    </row>
    <row r="1938" spans="7:7" x14ac:dyDescent="0.2">
      <c r="G1938" s="155"/>
    </row>
    <row r="1939" spans="7:7" x14ac:dyDescent="0.2">
      <c r="G1939" s="155"/>
    </row>
    <row r="1940" spans="7:7" x14ac:dyDescent="0.2">
      <c r="G1940" s="155"/>
    </row>
    <row r="1941" spans="7:7" x14ac:dyDescent="0.2">
      <c r="G1941" s="155"/>
    </row>
    <row r="1942" spans="7:7" x14ac:dyDescent="0.2">
      <c r="G1942" s="155"/>
    </row>
    <row r="1943" spans="7:7" x14ac:dyDescent="0.2">
      <c r="G1943" s="155"/>
    </row>
    <row r="1944" spans="7:7" x14ac:dyDescent="0.2">
      <c r="G1944" s="155"/>
    </row>
    <row r="1945" spans="7:7" x14ac:dyDescent="0.2">
      <c r="G1945" s="155"/>
    </row>
    <row r="1946" spans="7:7" x14ac:dyDescent="0.2">
      <c r="G1946" s="155"/>
    </row>
    <row r="1947" spans="7:7" x14ac:dyDescent="0.2">
      <c r="G1947" s="155"/>
    </row>
    <row r="1948" spans="7:7" x14ac:dyDescent="0.2">
      <c r="G1948" s="155"/>
    </row>
    <row r="1949" spans="7:7" x14ac:dyDescent="0.2">
      <c r="G1949" s="155"/>
    </row>
    <row r="1950" spans="7:7" x14ac:dyDescent="0.2">
      <c r="G1950" s="155"/>
    </row>
    <row r="1951" spans="7:7" x14ac:dyDescent="0.2">
      <c r="G1951" s="155"/>
    </row>
    <row r="1952" spans="7:7" x14ac:dyDescent="0.2">
      <c r="G1952" s="155"/>
    </row>
    <row r="1953" spans="7:7" x14ac:dyDescent="0.2">
      <c r="G1953" s="155"/>
    </row>
    <row r="1954" spans="7:7" x14ac:dyDescent="0.2">
      <c r="G1954" s="155"/>
    </row>
    <row r="1955" spans="7:7" x14ac:dyDescent="0.2">
      <c r="G1955" s="155"/>
    </row>
    <row r="1956" spans="7:7" x14ac:dyDescent="0.2">
      <c r="G1956" s="155"/>
    </row>
    <row r="1957" spans="7:7" x14ac:dyDescent="0.2">
      <c r="G1957" s="155"/>
    </row>
    <row r="1958" spans="7:7" x14ac:dyDescent="0.2">
      <c r="G1958" s="155"/>
    </row>
    <row r="1959" spans="7:7" x14ac:dyDescent="0.2">
      <c r="G1959" s="155"/>
    </row>
    <row r="1960" spans="7:7" x14ac:dyDescent="0.2">
      <c r="G1960" s="155"/>
    </row>
    <row r="1961" spans="7:7" x14ac:dyDescent="0.2">
      <c r="G1961" s="155"/>
    </row>
    <row r="1962" spans="7:7" x14ac:dyDescent="0.2">
      <c r="G1962" s="155"/>
    </row>
    <row r="1963" spans="7:7" x14ac:dyDescent="0.2">
      <c r="G1963" s="155"/>
    </row>
    <row r="1964" spans="7:7" x14ac:dyDescent="0.2">
      <c r="G1964" s="155"/>
    </row>
    <row r="1965" spans="7:7" x14ac:dyDescent="0.2">
      <c r="G1965" s="155"/>
    </row>
    <row r="1966" spans="7:7" x14ac:dyDescent="0.2">
      <c r="G1966" s="155"/>
    </row>
    <row r="1967" spans="7:7" x14ac:dyDescent="0.2">
      <c r="G1967" s="155"/>
    </row>
    <row r="1968" spans="7:7" x14ac:dyDescent="0.2">
      <c r="G1968" s="155"/>
    </row>
    <row r="1969" spans="7:7" x14ac:dyDescent="0.2">
      <c r="G1969" s="155"/>
    </row>
    <row r="1970" spans="7:7" x14ac:dyDescent="0.2">
      <c r="G1970" s="155"/>
    </row>
    <row r="1971" spans="7:7" x14ac:dyDescent="0.2">
      <c r="G1971" s="155"/>
    </row>
    <row r="1972" spans="7:7" x14ac:dyDescent="0.2">
      <c r="G1972" s="155"/>
    </row>
    <row r="1973" spans="7:7" x14ac:dyDescent="0.2">
      <c r="G1973" s="155"/>
    </row>
    <row r="1974" spans="7:7" x14ac:dyDescent="0.2">
      <c r="G1974" s="155"/>
    </row>
    <row r="1975" spans="7:7" x14ac:dyDescent="0.2">
      <c r="G1975" s="155"/>
    </row>
    <row r="1976" spans="7:7" x14ac:dyDescent="0.2">
      <c r="G1976" s="155"/>
    </row>
    <row r="1977" spans="7:7" x14ac:dyDescent="0.2">
      <c r="G1977" s="155"/>
    </row>
    <row r="1978" spans="7:7" x14ac:dyDescent="0.2">
      <c r="G1978" s="155"/>
    </row>
    <row r="1979" spans="7:7" x14ac:dyDescent="0.2">
      <c r="G1979" s="155"/>
    </row>
    <row r="1980" spans="7:7" x14ac:dyDescent="0.2">
      <c r="G1980" s="155"/>
    </row>
    <row r="1981" spans="7:7" x14ac:dyDescent="0.2">
      <c r="G1981" s="155"/>
    </row>
    <row r="1982" spans="7:7" x14ac:dyDescent="0.2">
      <c r="G1982" s="155"/>
    </row>
    <row r="1983" spans="7:7" x14ac:dyDescent="0.2">
      <c r="G1983" s="155"/>
    </row>
    <row r="1984" spans="7:7" x14ac:dyDescent="0.2">
      <c r="G1984" s="155"/>
    </row>
    <row r="1985" spans="7:7" x14ac:dyDescent="0.2">
      <c r="G1985" s="155"/>
    </row>
    <row r="1986" spans="7:7" x14ac:dyDescent="0.2">
      <c r="G1986" s="155"/>
    </row>
    <row r="1987" spans="7:7" x14ac:dyDescent="0.2">
      <c r="G1987" s="155"/>
    </row>
    <row r="1988" spans="7:7" x14ac:dyDescent="0.2">
      <c r="G1988" s="155"/>
    </row>
    <row r="1989" spans="7:7" x14ac:dyDescent="0.2">
      <c r="G1989" s="155"/>
    </row>
    <row r="1990" spans="7:7" x14ac:dyDescent="0.2">
      <c r="G1990" s="155"/>
    </row>
    <row r="1991" spans="7:7" x14ac:dyDescent="0.2">
      <c r="G1991" s="155"/>
    </row>
    <row r="1992" spans="7:7" x14ac:dyDescent="0.2">
      <c r="G1992" s="155"/>
    </row>
    <row r="1993" spans="7:7" x14ac:dyDescent="0.2">
      <c r="G1993" s="155"/>
    </row>
    <row r="1994" spans="7:7" x14ac:dyDescent="0.2">
      <c r="G1994" s="155"/>
    </row>
    <row r="1995" spans="7:7" x14ac:dyDescent="0.2">
      <c r="G1995" s="155"/>
    </row>
    <row r="1996" spans="7:7" x14ac:dyDescent="0.2">
      <c r="G1996" s="155"/>
    </row>
    <row r="1997" spans="7:7" x14ac:dyDescent="0.2">
      <c r="G1997" s="155"/>
    </row>
    <row r="1998" spans="7:7" x14ac:dyDescent="0.2">
      <c r="G1998" s="155"/>
    </row>
    <row r="1999" spans="7:7" x14ac:dyDescent="0.2">
      <c r="G1999" s="155"/>
    </row>
    <row r="2000" spans="7:7" x14ac:dyDescent="0.2">
      <c r="G2000" s="155"/>
    </row>
    <row r="2001" spans="7:7" x14ac:dyDescent="0.2">
      <c r="G2001" s="155"/>
    </row>
    <row r="2002" spans="7:7" x14ac:dyDescent="0.2">
      <c r="G2002" s="155"/>
    </row>
    <row r="2003" spans="7:7" x14ac:dyDescent="0.2">
      <c r="G2003" s="155"/>
    </row>
    <row r="2004" spans="7:7" x14ac:dyDescent="0.2">
      <c r="G2004" s="155"/>
    </row>
    <row r="2005" spans="7:7" x14ac:dyDescent="0.2">
      <c r="G2005" s="155"/>
    </row>
    <row r="2006" spans="7:7" x14ac:dyDescent="0.2">
      <c r="G2006" s="155"/>
    </row>
    <row r="2007" spans="7:7" x14ac:dyDescent="0.2">
      <c r="G2007" s="155"/>
    </row>
    <row r="2008" spans="7:7" x14ac:dyDescent="0.2">
      <c r="G2008" s="155"/>
    </row>
    <row r="2009" spans="7:7" x14ac:dyDescent="0.2">
      <c r="G2009" s="155"/>
    </row>
    <row r="2010" spans="7:7" x14ac:dyDescent="0.2">
      <c r="G2010" s="155"/>
    </row>
    <row r="2011" spans="7:7" x14ac:dyDescent="0.2">
      <c r="G2011" s="155"/>
    </row>
    <row r="2012" spans="7:7" x14ac:dyDescent="0.2">
      <c r="G2012" s="155"/>
    </row>
    <row r="2013" spans="7:7" x14ac:dyDescent="0.2">
      <c r="G2013" s="155"/>
    </row>
    <row r="2014" spans="7:7" x14ac:dyDescent="0.2">
      <c r="G2014" s="155"/>
    </row>
    <row r="2015" spans="7:7" x14ac:dyDescent="0.2">
      <c r="G2015" s="155"/>
    </row>
    <row r="2016" spans="7:7" x14ac:dyDescent="0.2">
      <c r="G2016" s="155"/>
    </row>
    <row r="2017" spans="7:7" x14ac:dyDescent="0.2">
      <c r="G2017" s="155"/>
    </row>
    <row r="2018" spans="7:7" x14ac:dyDescent="0.2">
      <c r="G2018" s="155"/>
    </row>
    <row r="2019" spans="7:7" x14ac:dyDescent="0.2">
      <c r="G2019" s="155"/>
    </row>
    <row r="2020" spans="7:7" x14ac:dyDescent="0.2">
      <c r="G2020" s="155"/>
    </row>
    <row r="2021" spans="7:7" x14ac:dyDescent="0.2">
      <c r="G2021" s="155"/>
    </row>
    <row r="2022" spans="7:7" x14ac:dyDescent="0.2">
      <c r="G2022" s="155"/>
    </row>
    <row r="2023" spans="7:7" x14ac:dyDescent="0.2">
      <c r="G2023" s="155"/>
    </row>
    <row r="2024" spans="7:7" x14ac:dyDescent="0.2">
      <c r="G2024" s="155"/>
    </row>
    <row r="2025" spans="7:7" x14ac:dyDescent="0.2">
      <c r="G2025" s="155"/>
    </row>
    <row r="2026" spans="7:7" x14ac:dyDescent="0.2">
      <c r="G2026" s="155"/>
    </row>
    <row r="2027" spans="7:7" x14ac:dyDescent="0.2">
      <c r="G2027" s="155"/>
    </row>
    <row r="2028" spans="7:7" x14ac:dyDescent="0.2">
      <c r="G2028" s="155"/>
    </row>
    <row r="2029" spans="7:7" x14ac:dyDescent="0.2">
      <c r="G2029" s="155"/>
    </row>
    <row r="2030" spans="7:7" x14ac:dyDescent="0.2">
      <c r="G2030" s="155"/>
    </row>
    <row r="2031" spans="7:7" x14ac:dyDescent="0.2">
      <c r="G2031" s="155"/>
    </row>
    <row r="2032" spans="7:7" x14ac:dyDescent="0.2">
      <c r="G2032" s="155"/>
    </row>
    <row r="2033" spans="7:7" x14ac:dyDescent="0.2">
      <c r="G2033" s="155"/>
    </row>
    <row r="2034" spans="7:7" x14ac:dyDescent="0.2">
      <c r="G2034" s="155"/>
    </row>
    <row r="2035" spans="7:7" x14ac:dyDescent="0.2">
      <c r="G2035" s="155"/>
    </row>
    <row r="2036" spans="7:7" x14ac:dyDescent="0.2">
      <c r="G2036" s="155"/>
    </row>
    <row r="2037" spans="7:7" x14ac:dyDescent="0.2">
      <c r="G2037" s="155"/>
    </row>
    <row r="2038" spans="7:7" x14ac:dyDescent="0.2">
      <c r="G2038" s="155"/>
    </row>
    <row r="2039" spans="7:7" x14ac:dyDescent="0.2">
      <c r="G2039" s="155"/>
    </row>
    <row r="2040" spans="7:7" x14ac:dyDescent="0.2">
      <c r="G2040" s="155"/>
    </row>
    <row r="2041" spans="7:7" x14ac:dyDescent="0.2">
      <c r="G2041" s="155"/>
    </row>
    <row r="2042" spans="7:7" x14ac:dyDescent="0.2">
      <c r="G2042" s="155"/>
    </row>
    <row r="2043" spans="7:7" x14ac:dyDescent="0.2">
      <c r="G2043" s="155"/>
    </row>
    <row r="2044" spans="7:7" x14ac:dyDescent="0.2">
      <c r="G2044" s="155"/>
    </row>
    <row r="2045" spans="7:7" x14ac:dyDescent="0.2">
      <c r="G2045" s="155"/>
    </row>
    <row r="2046" spans="7:7" x14ac:dyDescent="0.2">
      <c r="G2046" s="155"/>
    </row>
    <row r="2047" spans="7:7" x14ac:dyDescent="0.2">
      <c r="G2047" s="155"/>
    </row>
    <row r="2048" spans="7:7" x14ac:dyDescent="0.2">
      <c r="G2048" s="155"/>
    </row>
    <row r="2049" spans="7:7" x14ac:dyDescent="0.2">
      <c r="G2049" s="155"/>
    </row>
    <row r="2050" spans="7:7" x14ac:dyDescent="0.2">
      <c r="G2050" s="155"/>
    </row>
    <row r="2051" spans="7:7" x14ac:dyDescent="0.2">
      <c r="G2051" s="155"/>
    </row>
    <row r="2052" spans="7:7" x14ac:dyDescent="0.2">
      <c r="G2052" s="155"/>
    </row>
    <row r="2053" spans="7:7" x14ac:dyDescent="0.2">
      <c r="G2053" s="155"/>
    </row>
    <row r="2054" spans="7:7" x14ac:dyDescent="0.2">
      <c r="G2054" s="155"/>
    </row>
    <row r="2055" spans="7:7" x14ac:dyDescent="0.2">
      <c r="G2055" s="155"/>
    </row>
    <row r="2056" spans="7:7" x14ac:dyDescent="0.2">
      <c r="G2056" s="155"/>
    </row>
    <row r="2057" spans="7:7" x14ac:dyDescent="0.2">
      <c r="G2057" s="155"/>
    </row>
    <row r="2058" spans="7:7" x14ac:dyDescent="0.2">
      <c r="G2058" s="155"/>
    </row>
    <row r="2059" spans="7:7" x14ac:dyDescent="0.2">
      <c r="G2059" s="155"/>
    </row>
    <row r="2060" spans="7:7" x14ac:dyDescent="0.2">
      <c r="G2060" s="155"/>
    </row>
    <row r="2061" spans="7:7" x14ac:dyDescent="0.2">
      <c r="G2061" s="155"/>
    </row>
    <row r="2062" spans="7:7" x14ac:dyDescent="0.2">
      <c r="G2062" s="155"/>
    </row>
    <row r="2063" spans="7:7" x14ac:dyDescent="0.2">
      <c r="G2063" s="155"/>
    </row>
    <row r="2064" spans="7:7" x14ac:dyDescent="0.2">
      <c r="G2064" s="155"/>
    </row>
    <row r="2065" spans="7:7" x14ac:dyDescent="0.2">
      <c r="G2065" s="155"/>
    </row>
    <row r="2066" spans="7:7" x14ac:dyDescent="0.2">
      <c r="G2066" s="155"/>
    </row>
    <row r="2067" spans="7:7" x14ac:dyDescent="0.2">
      <c r="G2067" s="155"/>
    </row>
    <row r="2068" spans="7:7" x14ac:dyDescent="0.2">
      <c r="G2068" s="155"/>
    </row>
    <row r="2069" spans="7:7" x14ac:dyDescent="0.2">
      <c r="G2069" s="155"/>
    </row>
    <row r="2070" spans="7:7" x14ac:dyDescent="0.2">
      <c r="G2070" s="155"/>
    </row>
    <row r="2071" spans="7:7" x14ac:dyDescent="0.2">
      <c r="G2071" s="155"/>
    </row>
    <row r="2072" spans="7:7" x14ac:dyDescent="0.2">
      <c r="G2072" s="155"/>
    </row>
    <row r="2073" spans="7:7" x14ac:dyDescent="0.2">
      <c r="G2073" s="155"/>
    </row>
    <row r="2074" spans="7:7" x14ac:dyDescent="0.2">
      <c r="G2074" s="155"/>
    </row>
    <row r="2075" spans="7:7" x14ac:dyDescent="0.2">
      <c r="G2075" s="155"/>
    </row>
    <row r="2076" spans="7:7" x14ac:dyDescent="0.2">
      <c r="G2076" s="155"/>
    </row>
    <row r="2077" spans="7:7" x14ac:dyDescent="0.2">
      <c r="G2077" s="155"/>
    </row>
    <row r="2078" spans="7:7" x14ac:dyDescent="0.2">
      <c r="G2078" s="155"/>
    </row>
    <row r="2079" spans="7:7" x14ac:dyDescent="0.2">
      <c r="G2079" s="155"/>
    </row>
    <row r="2080" spans="7:7" x14ac:dyDescent="0.2">
      <c r="G2080" s="155"/>
    </row>
    <row r="2081" spans="7:7" x14ac:dyDescent="0.2">
      <c r="G2081" s="155"/>
    </row>
    <row r="2082" spans="7:7" x14ac:dyDescent="0.2">
      <c r="G2082" s="155"/>
    </row>
    <row r="2083" spans="7:7" x14ac:dyDescent="0.2">
      <c r="G2083" s="155"/>
    </row>
    <row r="2084" spans="7:7" x14ac:dyDescent="0.2">
      <c r="G2084" s="155"/>
    </row>
    <row r="2085" spans="7:7" x14ac:dyDescent="0.2">
      <c r="G2085" s="155"/>
    </row>
    <row r="2086" spans="7:7" x14ac:dyDescent="0.2">
      <c r="G2086" s="155"/>
    </row>
    <row r="2087" spans="7:7" x14ac:dyDescent="0.2">
      <c r="G2087" s="155"/>
    </row>
    <row r="2088" spans="7:7" x14ac:dyDescent="0.2">
      <c r="G2088" s="155"/>
    </row>
    <row r="2089" spans="7:7" x14ac:dyDescent="0.2">
      <c r="G2089" s="155"/>
    </row>
    <row r="2090" spans="7:7" x14ac:dyDescent="0.2">
      <c r="G2090" s="155"/>
    </row>
    <row r="2091" spans="7:7" x14ac:dyDescent="0.2">
      <c r="G2091" s="155"/>
    </row>
    <row r="2092" spans="7:7" x14ac:dyDescent="0.2">
      <c r="G2092" s="155"/>
    </row>
    <row r="2093" spans="7:7" x14ac:dyDescent="0.2">
      <c r="G2093" s="155"/>
    </row>
    <row r="2094" spans="7:7" x14ac:dyDescent="0.2">
      <c r="G2094" s="155"/>
    </row>
    <row r="2095" spans="7:7" x14ac:dyDescent="0.2">
      <c r="G2095" s="155"/>
    </row>
    <row r="2096" spans="7:7" x14ac:dyDescent="0.2">
      <c r="G2096" s="155"/>
    </row>
    <row r="2097" spans="7:7" x14ac:dyDescent="0.2">
      <c r="G2097" s="155"/>
    </row>
    <row r="2098" spans="7:7" x14ac:dyDescent="0.2">
      <c r="G2098" s="155"/>
    </row>
    <row r="2099" spans="7:7" x14ac:dyDescent="0.2">
      <c r="G2099" s="155"/>
    </row>
    <row r="2100" spans="7:7" x14ac:dyDescent="0.2">
      <c r="G2100" s="155"/>
    </row>
    <row r="2101" spans="7:7" x14ac:dyDescent="0.2">
      <c r="G2101" s="155"/>
    </row>
    <row r="2102" spans="7:7" x14ac:dyDescent="0.2">
      <c r="G2102" s="155"/>
    </row>
    <row r="2103" spans="7:7" x14ac:dyDescent="0.2">
      <c r="G2103" s="155"/>
    </row>
    <row r="2104" spans="7:7" x14ac:dyDescent="0.2">
      <c r="G2104" s="155"/>
    </row>
    <row r="2105" spans="7:7" x14ac:dyDescent="0.2">
      <c r="G2105" s="155"/>
    </row>
    <row r="2106" spans="7:7" x14ac:dyDescent="0.2">
      <c r="G2106" s="155"/>
    </row>
    <row r="2107" spans="7:7" x14ac:dyDescent="0.2">
      <c r="G2107" s="155"/>
    </row>
    <row r="2108" spans="7:7" x14ac:dyDescent="0.2">
      <c r="G2108" s="155"/>
    </row>
    <row r="2109" spans="7:7" x14ac:dyDescent="0.2">
      <c r="G2109" s="155"/>
    </row>
    <row r="2110" spans="7:7" x14ac:dyDescent="0.2">
      <c r="G2110" s="155"/>
    </row>
    <row r="2111" spans="7:7" x14ac:dyDescent="0.2">
      <c r="G2111" s="155"/>
    </row>
    <row r="2112" spans="7:7" x14ac:dyDescent="0.2">
      <c r="G2112" s="155"/>
    </row>
    <row r="2113" spans="7:7" x14ac:dyDescent="0.2">
      <c r="G2113" s="155"/>
    </row>
    <row r="2114" spans="7:7" x14ac:dyDescent="0.2">
      <c r="G2114" s="155"/>
    </row>
    <row r="2115" spans="7:7" x14ac:dyDescent="0.2">
      <c r="G2115" s="155"/>
    </row>
    <row r="2116" spans="7:7" x14ac:dyDescent="0.2">
      <c r="G2116" s="155"/>
    </row>
    <row r="2117" spans="7:7" x14ac:dyDescent="0.2">
      <c r="G2117" s="155"/>
    </row>
    <row r="2118" spans="7:7" x14ac:dyDescent="0.2">
      <c r="G2118" s="155"/>
    </row>
    <row r="2119" spans="7:7" x14ac:dyDescent="0.2">
      <c r="G2119" s="155"/>
    </row>
    <row r="2120" spans="7:7" x14ac:dyDescent="0.2">
      <c r="G2120" s="155"/>
    </row>
    <row r="2121" spans="7:7" x14ac:dyDescent="0.2">
      <c r="G2121" s="155"/>
    </row>
    <row r="2122" spans="7:7" x14ac:dyDescent="0.2">
      <c r="G2122" s="155"/>
    </row>
    <row r="2123" spans="7:7" x14ac:dyDescent="0.2">
      <c r="G2123" s="155"/>
    </row>
    <row r="2124" spans="7:7" x14ac:dyDescent="0.2">
      <c r="G2124" s="155"/>
    </row>
    <row r="2125" spans="7:7" x14ac:dyDescent="0.2">
      <c r="G2125" s="155"/>
    </row>
    <row r="2126" spans="7:7" x14ac:dyDescent="0.2">
      <c r="G2126" s="155"/>
    </row>
    <row r="2127" spans="7:7" x14ac:dyDescent="0.2">
      <c r="G2127" s="155"/>
    </row>
    <row r="2128" spans="7:7" x14ac:dyDescent="0.2">
      <c r="G2128" s="155"/>
    </row>
    <row r="2129" spans="7:7" x14ac:dyDescent="0.2">
      <c r="G2129" s="155"/>
    </row>
    <row r="2130" spans="7:7" x14ac:dyDescent="0.2">
      <c r="G2130" s="155"/>
    </row>
    <row r="2131" spans="7:7" x14ac:dyDescent="0.2">
      <c r="G2131" s="155"/>
    </row>
    <row r="2132" spans="7:7" x14ac:dyDescent="0.2">
      <c r="G2132" s="155"/>
    </row>
    <row r="2133" spans="7:7" x14ac:dyDescent="0.2">
      <c r="G2133" s="155"/>
    </row>
    <row r="2134" spans="7:7" x14ac:dyDescent="0.2">
      <c r="G2134" s="155"/>
    </row>
    <row r="2135" spans="7:7" x14ac:dyDescent="0.2">
      <c r="G2135" s="155"/>
    </row>
    <row r="2136" spans="7:7" x14ac:dyDescent="0.2">
      <c r="G2136" s="155"/>
    </row>
    <row r="2137" spans="7:7" x14ac:dyDescent="0.2">
      <c r="G2137" s="155"/>
    </row>
    <row r="2138" spans="7:7" x14ac:dyDescent="0.2">
      <c r="G2138" s="155"/>
    </row>
    <row r="2139" spans="7:7" x14ac:dyDescent="0.2">
      <c r="G2139" s="155"/>
    </row>
    <row r="2140" spans="7:7" x14ac:dyDescent="0.2">
      <c r="G2140" s="155"/>
    </row>
    <row r="2141" spans="7:7" x14ac:dyDescent="0.2">
      <c r="G2141" s="155"/>
    </row>
    <row r="2142" spans="7:7" x14ac:dyDescent="0.2">
      <c r="G2142" s="155"/>
    </row>
    <row r="2143" spans="7:7" x14ac:dyDescent="0.2">
      <c r="G2143" s="155"/>
    </row>
    <row r="2144" spans="7:7" x14ac:dyDescent="0.2">
      <c r="G2144" s="155"/>
    </row>
    <row r="2145" spans="7:7" x14ac:dyDescent="0.2">
      <c r="G2145" s="155"/>
    </row>
    <row r="2146" spans="7:7" x14ac:dyDescent="0.2">
      <c r="G2146" s="155"/>
    </row>
    <row r="2147" spans="7:7" x14ac:dyDescent="0.2">
      <c r="G2147" s="155"/>
    </row>
    <row r="2148" spans="7:7" x14ac:dyDescent="0.2">
      <c r="G2148" s="155"/>
    </row>
    <row r="2149" spans="7:7" x14ac:dyDescent="0.2">
      <c r="G2149" s="155"/>
    </row>
    <row r="2150" spans="7:7" x14ac:dyDescent="0.2">
      <c r="G2150" s="155"/>
    </row>
    <row r="2151" spans="7:7" x14ac:dyDescent="0.2">
      <c r="G2151" s="155"/>
    </row>
    <row r="2152" spans="7:7" x14ac:dyDescent="0.2">
      <c r="G2152" s="155"/>
    </row>
    <row r="2153" spans="7:7" x14ac:dyDescent="0.2">
      <c r="G2153" s="155"/>
    </row>
    <row r="2154" spans="7:7" x14ac:dyDescent="0.2">
      <c r="G2154" s="155"/>
    </row>
    <row r="2155" spans="7:7" x14ac:dyDescent="0.2">
      <c r="G2155" s="155"/>
    </row>
    <row r="2156" spans="7:7" x14ac:dyDescent="0.2">
      <c r="G2156" s="155"/>
    </row>
    <row r="2157" spans="7:7" x14ac:dyDescent="0.2">
      <c r="G2157" s="155"/>
    </row>
    <row r="2158" spans="7:7" x14ac:dyDescent="0.2">
      <c r="G2158" s="155"/>
    </row>
    <row r="2159" spans="7:7" x14ac:dyDescent="0.2">
      <c r="G2159" s="155"/>
    </row>
    <row r="2160" spans="7:7" x14ac:dyDescent="0.2">
      <c r="G2160" s="155"/>
    </row>
    <row r="2161" spans="7:7" x14ac:dyDescent="0.2">
      <c r="G2161" s="155"/>
    </row>
    <row r="2162" spans="7:7" x14ac:dyDescent="0.2">
      <c r="G2162" s="155"/>
    </row>
    <row r="2163" spans="7:7" x14ac:dyDescent="0.2">
      <c r="G2163" s="155"/>
    </row>
    <row r="2164" spans="7:7" x14ac:dyDescent="0.2">
      <c r="G2164" s="155"/>
    </row>
    <row r="2165" spans="7:7" x14ac:dyDescent="0.2">
      <c r="G2165" s="155"/>
    </row>
    <row r="2166" spans="7:7" x14ac:dyDescent="0.2">
      <c r="G2166" s="155"/>
    </row>
    <row r="2167" spans="7:7" x14ac:dyDescent="0.2">
      <c r="G2167" s="155"/>
    </row>
    <row r="2168" spans="7:7" x14ac:dyDescent="0.2">
      <c r="G2168" s="155"/>
    </row>
    <row r="2169" spans="7:7" x14ac:dyDescent="0.2">
      <c r="G2169" s="155"/>
    </row>
    <row r="2170" spans="7:7" x14ac:dyDescent="0.2">
      <c r="G2170" s="155"/>
    </row>
    <row r="2171" spans="7:7" x14ac:dyDescent="0.2">
      <c r="G2171" s="155"/>
    </row>
    <row r="2172" spans="7:7" x14ac:dyDescent="0.2">
      <c r="G2172" s="155"/>
    </row>
    <row r="2173" spans="7:7" x14ac:dyDescent="0.2">
      <c r="G2173" s="155"/>
    </row>
    <row r="2174" spans="7:7" x14ac:dyDescent="0.2">
      <c r="G2174" s="155"/>
    </row>
    <row r="2175" spans="7:7" x14ac:dyDescent="0.2">
      <c r="G2175" s="155"/>
    </row>
    <row r="2176" spans="7:7" x14ac:dyDescent="0.2">
      <c r="G2176" s="155"/>
    </row>
    <row r="2177" spans="7:7" x14ac:dyDescent="0.2">
      <c r="G2177" s="155"/>
    </row>
    <row r="2178" spans="7:7" x14ac:dyDescent="0.2">
      <c r="G2178" s="155"/>
    </row>
    <row r="2179" spans="7:7" x14ac:dyDescent="0.2">
      <c r="G2179" s="155"/>
    </row>
    <row r="2180" spans="7:7" x14ac:dyDescent="0.2">
      <c r="G2180" s="155"/>
    </row>
    <row r="2181" spans="7:7" x14ac:dyDescent="0.2">
      <c r="G2181" s="155"/>
    </row>
    <row r="2182" spans="7:7" x14ac:dyDescent="0.2">
      <c r="G2182" s="155"/>
    </row>
    <row r="2183" spans="7:7" x14ac:dyDescent="0.2">
      <c r="G2183" s="155"/>
    </row>
    <row r="2184" spans="7:7" x14ac:dyDescent="0.2">
      <c r="G2184" s="155"/>
    </row>
    <row r="2185" spans="7:7" x14ac:dyDescent="0.2">
      <c r="G2185" s="155"/>
    </row>
    <row r="2186" spans="7:7" x14ac:dyDescent="0.2">
      <c r="G2186" s="155"/>
    </row>
    <row r="2187" spans="7:7" x14ac:dyDescent="0.2">
      <c r="G2187" s="155"/>
    </row>
    <row r="2188" spans="7:7" x14ac:dyDescent="0.2">
      <c r="G2188" s="155"/>
    </row>
    <row r="2189" spans="7:7" x14ac:dyDescent="0.2">
      <c r="G2189" s="155"/>
    </row>
    <row r="2190" spans="7:7" x14ac:dyDescent="0.2">
      <c r="G2190" s="155"/>
    </row>
    <row r="2191" spans="7:7" x14ac:dyDescent="0.2">
      <c r="G2191" s="155"/>
    </row>
    <row r="2192" spans="7:7" x14ac:dyDescent="0.2">
      <c r="G2192" s="155"/>
    </row>
    <row r="2193" spans="7:7" x14ac:dyDescent="0.2">
      <c r="G2193" s="155"/>
    </row>
    <row r="2194" spans="7:7" x14ac:dyDescent="0.2">
      <c r="G2194" s="155"/>
    </row>
    <row r="2195" spans="7:7" x14ac:dyDescent="0.2">
      <c r="G2195" s="155"/>
    </row>
    <row r="2196" spans="7:7" x14ac:dyDescent="0.2">
      <c r="G2196" s="155"/>
    </row>
    <row r="2197" spans="7:7" x14ac:dyDescent="0.2">
      <c r="G2197" s="155"/>
    </row>
    <row r="2198" spans="7:7" x14ac:dyDescent="0.2">
      <c r="G2198" s="155"/>
    </row>
    <row r="2199" spans="7:7" x14ac:dyDescent="0.2">
      <c r="G2199" s="155"/>
    </row>
    <row r="2200" spans="7:7" x14ac:dyDescent="0.2">
      <c r="G2200" s="155"/>
    </row>
    <row r="2201" spans="7:7" x14ac:dyDescent="0.2">
      <c r="G2201" s="155"/>
    </row>
    <row r="2202" spans="7:7" x14ac:dyDescent="0.2">
      <c r="G2202" s="155"/>
    </row>
    <row r="2203" spans="7:7" x14ac:dyDescent="0.2">
      <c r="G2203" s="155"/>
    </row>
    <row r="2204" spans="7:7" x14ac:dyDescent="0.2">
      <c r="G2204" s="155"/>
    </row>
    <row r="2205" spans="7:7" x14ac:dyDescent="0.2">
      <c r="G2205" s="155"/>
    </row>
    <row r="2206" spans="7:7" x14ac:dyDescent="0.2">
      <c r="G2206" s="155"/>
    </row>
    <row r="2207" spans="7:7" x14ac:dyDescent="0.2">
      <c r="G2207" s="155"/>
    </row>
    <row r="2208" spans="7:7" x14ac:dyDescent="0.2">
      <c r="G2208" s="155"/>
    </row>
    <row r="2209" spans="7:7" x14ac:dyDescent="0.2">
      <c r="G2209" s="155"/>
    </row>
    <row r="2210" spans="7:7" x14ac:dyDescent="0.2">
      <c r="G2210" s="155"/>
    </row>
    <row r="2211" spans="7:7" x14ac:dyDescent="0.2">
      <c r="G2211" s="155"/>
    </row>
    <row r="2212" spans="7:7" x14ac:dyDescent="0.2">
      <c r="G2212" s="155"/>
    </row>
    <row r="2213" spans="7:7" x14ac:dyDescent="0.2">
      <c r="G2213" s="155"/>
    </row>
    <row r="2214" spans="7:7" x14ac:dyDescent="0.2">
      <c r="G2214" s="155"/>
    </row>
    <row r="2215" spans="7:7" x14ac:dyDescent="0.2">
      <c r="G2215" s="155"/>
    </row>
    <row r="2216" spans="7:7" x14ac:dyDescent="0.2">
      <c r="G2216" s="155"/>
    </row>
    <row r="2217" spans="7:7" x14ac:dyDescent="0.2">
      <c r="G2217" s="155"/>
    </row>
    <row r="2218" spans="7:7" x14ac:dyDescent="0.2">
      <c r="G2218" s="155"/>
    </row>
    <row r="2219" spans="7:7" x14ac:dyDescent="0.2">
      <c r="G2219" s="155"/>
    </row>
    <row r="2220" spans="7:7" x14ac:dyDescent="0.2">
      <c r="G2220" s="155"/>
    </row>
    <row r="2221" spans="7:7" x14ac:dyDescent="0.2">
      <c r="G2221" s="155"/>
    </row>
    <row r="2222" spans="7:7" x14ac:dyDescent="0.2">
      <c r="G2222" s="155"/>
    </row>
    <row r="2223" spans="7:7" x14ac:dyDescent="0.2">
      <c r="G2223" s="155"/>
    </row>
    <row r="2224" spans="7:7" x14ac:dyDescent="0.2">
      <c r="G2224" s="155"/>
    </row>
    <row r="2225" spans="7:7" x14ac:dyDescent="0.2">
      <c r="G2225" s="155"/>
    </row>
    <row r="2226" spans="7:7" x14ac:dyDescent="0.2">
      <c r="G2226" s="155"/>
    </row>
    <row r="2227" spans="7:7" x14ac:dyDescent="0.2">
      <c r="G2227" s="155"/>
    </row>
    <row r="2228" spans="7:7" x14ac:dyDescent="0.2">
      <c r="G2228" s="155"/>
    </row>
    <row r="2229" spans="7:7" x14ac:dyDescent="0.2">
      <c r="G2229" s="155"/>
    </row>
    <row r="2230" spans="7:7" x14ac:dyDescent="0.2">
      <c r="G2230" s="155"/>
    </row>
    <row r="2231" spans="7:7" x14ac:dyDescent="0.2">
      <c r="G2231" s="155"/>
    </row>
    <row r="2232" spans="7:7" x14ac:dyDescent="0.2">
      <c r="G2232" s="155"/>
    </row>
    <row r="2233" spans="7:7" x14ac:dyDescent="0.2">
      <c r="G2233" s="155"/>
    </row>
    <row r="2234" spans="7:7" x14ac:dyDescent="0.2">
      <c r="G2234" s="155"/>
    </row>
    <row r="2235" spans="7:7" x14ac:dyDescent="0.2">
      <c r="G2235" s="155"/>
    </row>
    <row r="2236" spans="7:7" x14ac:dyDescent="0.2">
      <c r="G2236" s="155"/>
    </row>
    <row r="2237" spans="7:7" x14ac:dyDescent="0.2">
      <c r="G2237" s="155"/>
    </row>
    <row r="2238" spans="7:7" x14ac:dyDescent="0.2">
      <c r="G2238" s="155"/>
    </row>
    <row r="2239" spans="7:7" x14ac:dyDescent="0.2">
      <c r="G2239" s="155"/>
    </row>
    <row r="2240" spans="7:7" x14ac:dyDescent="0.2">
      <c r="G2240" s="155"/>
    </row>
    <row r="2241" spans="7:7" x14ac:dyDescent="0.2">
      <c r="G2241" s="155"/>
    </row>
    <row r="2242" spans="7:7" x14ac:dyDescent="0.2">
      <c r="G2242" s="155"/>
    </row>
    <row r="2243" spans="7:7" x14ac:dyDescent="0.2">
      <c r="G2243" s="155"/>
    </row>
    <row r="2244" spans="7:7" x14ac:dyDescent="0.2">
      <c r="G2244" s="155"/>
    </row>
    <row r="2245" spans="7:7" x14ac:dyDescent="0.2">
      <c r="G2245" s="155"/>
    </row>
    <row r="2246" spans="7:7" x14ac:dyDescent="0.2">
      <c r="G2246" s="155"/>
    </row>
    <row r="2247" spans="7:7" x14ac:dyDescent="0.2">
      <c r="G2247" s="155"/>
    </row>
    <row r="2248" spans="7:7" x14ac:dyDescent="0.2">
      <c r="G2248" s="155"/>
    </row>
    <row r="2249" spans="7:7" x14ac:dyDescent="0.2">
      <c r="G2249" s="155"/>
    </row>
    <row r="2250" spans="7:7" x14ac:dyDescent="0.2">
      <c r="G2250" s="155"/>
    </row>
    <row r="2251" spans="7:7" x14ac:dyDescent="0.2">
      <c r="G2251" s="155"/>
    </row>
    <row r="2252" spans="7:7" x14ac:dyDescent="0.2">
      <c r="G2252" s="155"/>
    </row>
    <row r="2253" spans="7:7" x14ac:dyDescent="0.2">
      <c r="G2253" s="155"/>
    </row>
    <row r="2254" spans="7:7" x14ac:dyDescent="0.2">
      <c r="G2254" s="155"/>
    </row>
    <row r="2255" spans="7:7" x14ac:dyDescent="0.2">
      <c r="G2255" s="155"/>
    </row>
    <row r="2256" spans="7:7" x14ac:dyDescent="0.2">
      <c r="G2256" s="155"/>
    </row>
    <row r="2257" spans="7:7" x14ac:dyDescent="0.2">
      <c r="G2257" s="155"/>
    </row>
    <row r="2258" spans="7:7" x14ac:dyDescent="0.2">
      <c r="G2258" s="155"/>
    </row>
    <row r="2259" spans="7:7" x14ac:dyDescent="0.2">
      <c r="G2259" s="155"/>
    </row>
    <row r="2260" spans="7:7" x14ac:dyDescent="0.2">
      <c r="G2260" s="155"/>
    </row>
    <row r="2261" spans="7:7" x14ac:dyDescent="0.2">
      <c r="G2261" s="155"/>
    </row>
    <row r="2262" spans="7:7" x14ac:dyDescent="0.2">
      <c r="G2262" s="155"/>
    </row>
    <row r="2263" spans="7:7" x14ac:dyDescent="0.2">
      <c r="G2263" s="155"/>
    </row>
    <row r="2264" spans="7:7" x14ac:dyDescent="0.2">
      <c r="G2264" s="155"/>
    </row>
    <row r="2265" spans="7:7" x14ac:dyDescent="0.2">
      <c r="G2265" s="155"/>
    </row>
    <row r="2266" spans="7:7" x14ac:dyDescent="0.2">
      <c r="G2266" s="155"/>
    </row>
    <row r="2267" spans="7:7" x14ac:dyDescent="0.2">
      <c r="G2267" s="155"/>
    </row>
    <row r="2268" spans="7:7" x14ac:dyDescent="0.2">
      <c r="G2268" s="155"/>
    </row>
    <row r="2269" spans="7:7" x14ac:dyDescent="0.2">
      <c r="G2269" s="155"/>
    </row>
    <row r="2270" spans="7:7" x14ac:dyDescent="0.2">
      <c r="G2270" s="155"/>
    </row>
    <row r="2271" spans="7:7" x14ac:dyDescent="0.2">
      <c r="G2271" s="155"/>
    </row>
    <row r="2272" spans="7:7" x14ac:dyDescent="0.2">
      <c r="G2272" s="155"/>
    </row>
    <row r="2273" spans="7:7" x14ac:dyDescent="0.2">
      <c r="G2273" s="155"/>
    </row>
    <row r="2274" spans="7:7" x14ac:dyDescent="0.2">
      <c r="G2274" s="155"/>
    </row>
    <row r="2275" spans="7:7" x14ac:dyDescent="0.2">
      <c r="G2275" s="155"/>
    </row>
    <row r="2276" spans="7:7" x14ac:dyDescent="0.2">
      <c r="G2276" s="155"/>
    </row>
    <row r="2277" spans="7:7" x14ac:dyDescent="0.2">
      <c r="G2277" s="155"/>
    </row>
    <row r="2278" spans="7:7" x14ac:dyDescent="0.2">
      <c r="G2278" s="155"/>
    </row>
    <row r="2279" spans="7:7" x14ac:dyDescent="0.2">
      <c r="G2279" s="155"/>
    </row>
    <row r="2280" spans="7:7" x14ac:dyDescent="0.2">
      <c r="G2280" s="155"/>
    </row>
    <row r="2281" spans="7:7" x14ac:dyDescent="0.2">
      <c r="G2281" s="155"/>
    </row>
    <row r="2282" spans="7:7" x14ac:dyDescent="0.2">
      <c r="G2282" s="155"/>
    </row>
    <row r="2283" spans="7:7" x14ac:dyDescent="0.2">
      <c r="G2283" s="155"/>
    </row>
    <row r="2284" spans="7:7" x14ac:dyDescent="0.2">
      <c r="G2284" s="155"/>
    </row>
    <row r="2285" spans="7:7" x14ac:dyDescent="0.2">
      <c r="G2285" s="155"/>
    </row>
    <row r="2286" spans="7:7" x14ac:dyDescent="0.2">
      <c r="G2286" s="155"/>
    </row>
    <row r="2287" spans="7:7" x14ac:dyDescent="0.2">
      <c r="G2287" s="155"/>
    </row>
    <row r="2288" spans="7:7" x14ac:dyDescent="0.2">
      <c r="G2288" s="155"/>
    </row>
    <row r="2289" spans="7:7" x14ac:dyDescent="0.2">
      <c r="G2289" s="155"/>
    </row>
    <row r="2290" spans="7:7" x14ac:dyDescent="0.2">
      <c r="G2290" s="155"/>
    </row>
    <row r="2291" spans="7:7" x14ac:dyDescent="0.2">
      <c r="G2291" s="155"/>
    </row>
    <row r="2292" spans="7:7" x14ac:dyDescent="0.2">
      <c r="G2292" s="155"/>
    </row>
    <row r="2293" spans="7:7" x14ac:dyDescent="0.2">
      <c r="G2293" s="155"/>
    </row>
    <row r="2294" spans="7:7" x14ac:dyDescent="0.2">
      <c r="G2294" s="155"/>
    </row>
    <row r="2295" spans="7:7" x14ac:dyDescent="0.2">
      <c r="G2295" s="155"/>
    </row>
    <row r="2296" spans="7:7" x14ac:dyDescent="0.2">
      <c r="G2296" s="155"/>
    </row>
    <row r="2297" spans="7:7" x14ac:dyDescent="0.2">
      <c r="G2297" s="155"/>
    </row>
    <row r="2298" spans="7:7" x14ac:dyDescent="0.2">
      <c r="G2298" s="155"/>
    </row>
    <row r="2299" spans="7:7" x14ac:dyDescent="0.2">
      <c r="G2299" s="155"/>
    </row>
    <row r="2300" spans="7:7" x14ac:dyDescent="0.2">
      <c r="G2300" s="155"/>
    </row>
    <row r="2301" spans="7:7" x14ac:dyDescent="0.2">
      <c r="G2301" s="155"/>
    </row>
    <row r="2302" spans="7:7" x14ac:dyDescent="0.2">
      <c r="G2302" s="155"/>
    </row>
    <row r="2303" spans="7:7" x14ac:dyDescent="0.2">
      <c r="G2303" s="155"/>
    </row>
    <row r="2304" spans="7:7" x14ac:dyDescent="0.2">
      <c r="G2304" s="155"/>
    </row>
    <row r="2305" spans="7:7" x14ac:dyDescent="0.2">
      <c r="G2305" s="155"/>
    </row>
    <row r="2306" spans="7:7" x14ac:dyDescent="0.2">
      <c r="G2306" s="155"/>
    </row>
    <row r="2307" spans="7:7" x14ac:dyDescent="0.2">
      <c r="G2307" s="155"/>
    </row>
    <row r="2308" spans="7:7" x14ac:dyDescent="0.2">
      <c r="G2308" s="155"/>
    </row>
    <row r="2309" spans="7:7" x14ac:dyDescent="0.2">
      <c r="G2309" s="155"/>
    </row>
    <row r="2310" spans="7:7" x14ac:dyDescent="0.2">
      <c r="G2310" s="155"/>
    </row>
    <row r="2311" spans="7:7" x14ac:dyDescent="0.2">
      <c r="G2311" s="155"/>
    </row>
    <row r="2312" spans="7:7" x14ac:dyDescent="0.2">
      <c r="G2312" s="155"/>
    </row>
    <row r="2313" spans="7:7" x14ac:dyDescent="0.2">
      <c r="G2313" s="155"/>
    </row>
    <row r="2314" spans="7:7" x14ac:dyDescent="0.2">
      <c r="G2314" s="155"/>
    </row>
    <row r="2315" spans="7:7" x14ac:dyDescent="0.2">
      <c r="G2315" s="155"/>
    </row>
    <row r="2316" spans="7:7" x14ac:dyDescent="0.2">
      <c r="G2316" s="155"/>
    </row>
    <row r="2317" spans="7:7" x14ac:dyDescent="0.2">
      <c r="G2317" s="155"/>
    </row>
    <row r="2318" spans="7:7" x14ac:dyDescent="0.2">
      <c r="G2318" s="155"/>
    </row>
    <row r="2319" spans="7:7" x14ac:dyDescent="0.2">
      <c r="G2319" s="155"/>
    </row>
    <row r="2320" spans="7:7" x14ac:dyDescent="0.2">
      <c r="G2320" s="155"/>
    </row>
    <row r="2321" spans="7:7" x14ac:dyDescent="0.2">
      <c r="G2321" s="155"/>
    </row>
    <row r="2322" spans="7:7" x14ac:dyDescent="0.2">
      <c r="G2322" s="155"/>
    </row>
    <row r="2323" spans="7:7" x14ac:dyDescent="0.2">
      <c r="G2323" s="155"/>
    </row>
    <row r="2324" spans="7:7" x14ac:dyDescent="0.2">
      <c r="G2324" s="155"/>
    </row>
    <row r="2325" spans="7:7" x14ac:dyDescent="0.2">
      <c r="G2325" s="155"/>
    </row>
    <row r="2326" spans="7:7" x14ac:dyDescent="0.2">
      <c r="G2326" s="155"/>
    </row>
    <row r="2327" spans="7:7" x14ac:dyDescent="0.2">
      <c r="G2327" s="155"/>
    </row>
    <row r="2328" spans="7:7" x14ac:dyDescent="0.2">
      <c r="G2328" s="155"/>
    </row>
    <row r="2329" spans="7:7" x14ac:dyDescent="0.2">
      <c r="G2329" s="155"/>
    </row>
    <row r="2330" spans="7:7" x14ac:dyDescent="0.2">
      <c r="G2330" s="155"/>
    </row>
    <row r="2331" spans="7:7" x14ac:dyDescent="0.2">
      <c r="G2331" s="155"/>
    </row>
    <row r="2332" spans="7:7" x14ac:dyDescent="0.2">
      <c r="G2332" s="155"/>
    </row>
    <row r="2333" spans="7:7" x14ac:dyDescent="0.2">
      <c r="G2333" s="155"/>
    </row>
    <row r="2334" spans="7:7" x14ac:dyDescent="0.2">
      <c r="G2334" s="155"/>
    </row>
    <row r="2335" spans="7:7" x14ac:dyDescent="0.2">
      <c r="G2335" s="155"/>
    </row>
    <row r="2336" spans="7:7" x14ac:dyDescent="0.2">
      <c r="G2336" s="155"/>
    </row>
    <row r="2337" spans="7:7" x14ac:dyDescent="0.2">
      <c r="G2337" s="155"/>
    </row>
    <row r="2338" spans="7:7" x14ac:dyDescent="0.2">
      <c r="G2338" s="155"/>
    </row>
    <row r="2339" spans="7:7" x14ac:dyDescent="0.2">
      <c r="G2339" s="155"/>
    </row>
    <row r="2340" spans="7:7" x14ac:dyDescent="0.2">
      <c r="G2340" s="155"/>
    </row>
    <row r="2341" spans="7:7" x14ac:dyDescent="0.2">
      <c r="G2341" s="155"/>
    </row>
    <row r="2342" spans="7:7" x14ac:dyDescent="0.2">
      <c r="G2342" s="155"/>
    </row>
    <row r="2343" spans="7:7" x14ac:dyDescent="0.2">
      <c r="G2343" s="155"/>
    </row>
    <row r="2344" spans="7:7" x14ac:dyDescent="0.2">
      <c r="G2344" s="155"/>
    </row>
    <row r="2345" spans="7:7" x14ac:dyDescent="0.2">
      <c r="G2345" s="155"/>
    </row>
    <row r="2346" spans="7:7" x14ac:dyDescent="0.2">
      <c r="G2346" s="155"/>
    </row>
    <row r="2347" spans="7:7" x14ac:dyDescent="0.2">
      <c r="G2347" s="155"/>
    </row>
    <row r="2348" spans="7:7" x14ac:dyDescent="0.2">
      <c r="G2348" s="155"/>
    </row>
    <row r="2349" spans="7:7" x14ac:dyDescent="0.2">
      <c r="G2349" s="155"/>
    </row>
    <row r="2350" spans="7:7" x14ac:dyDescent="0.2">
      <c r="G2350" s="155"/>
    </row>
    <row r="2351" spans="7:7" x14ac:dyDescent="0.2">
      <c r="G2351" s="155"/>
    </row>
    <row r="2352" spans="7:7" x14ac:dyDescent="0.2">
      <c r="G2352" s="155"/>
    </row>
    <row r="2353" spans="7:7" x14ac:dyDescent="0.2">
      <c r="G2353" s="155"/>
    </row>
    <row r="2354" spans="7:7" x14ac:dyDescent="0.2">
      <c r="G2354" s="155"/>
    </row>
    <row r="2355" spans="7:7" x14ac:dyDescent="0.2">
      <c r="G2355" s="155"/>
    </row>
    <row r="2356" spans="7:7" x14ac:dyDescent="0.2">
      <c r="G2356" s="155"/>
    </row>
    <row r="2357" spans="7:7" x14ac:dyDescent="0.2">
      <c r="G2357" s="155"/>
    </row>
    <row r="2358" spans="7:7" x14ac:dyDescent="0.2">
      <c r="G2358" s="155"/>
    </row>
    <row r="2359" spans="7:7" x14ac:dyDescent="0.2">
      <c r="G2359" s="155"/>
    </row>
    <row r="2360" spans="7:7" x14ac:dyDescent="0.2">
      <c r="G2360" s="155"/>
    </row>
    <row r="2361" spans="7:7" x14ac:dyDescent="0.2">
      <c r="G2361" s="155"/>
    </row>
    <row r="2362" spans="7:7" x14ac:dyDescent="0.2">
      <c r="G2362" s="155"/>
    </row>
    <row r="2363" spans="7:7" x14ac:dyDescent="0.2">
      <c r="G2363" s="155"/>
    </row>
    <row r="2364" spans="7:7" x14ac:dyDescent="0.2">
      <c r="G2364" s="155"/>
    </row>
    <row r="2365" spans="7:7" x14ac:dyDescent="0.2">
      <c r="G2365" s="155"/>
    </row>
    <row r="2366" spans="7:7" x14ac:dyDescent="0.2">
      <c r="G2366" s="155"/>
    </row>
    <row r="2367" spans="7:7" x14ac:dyDescent="0.2">
      <c r="G2367" s="155"/>
    </row>
    <row r="2368" spans="7:7" x14ac:dyDescent="0.2">
      <c r="G2368" s="155"/>
    </row>
    <row r="2369" spans="7:7" x14ac:dyDescent="0.2">
      <c r="G2369" s="155"/>
    </row>
    <row r="2370" spans="7:7" x14ac:dyDescent="0.2">
      <c r="G2370" s="155"/>
    </row>
    <row r="2371" spans="7:7" x14ac:dyDescent="0.2">
      <c r="G2371" s="155"/>
    </row>
    <row r="2372" spans="7:7" x14ac:dyDescent="0.2">
      <c r="G2372" s="155"/>
    </row>
    <row r="2373" spans="7:7" x14ac:dyDescent="0.2">
      <c r="G2373" s="155"/>
    </row>
    <row r="2374" spans="7:7" x14ac:dyDescent="0.2">
      <c r="G2374" s="155"/>
    </row>
    <row r="2375" spans="7:7" x14ac:dyDescent="0.2">
      <c r="G2375" s="155"/>
    </row>
    <row r="2376" spans="7:7" x14ac:dyDescent="0.2">
      <c r="G2376" s="155"/>
    </row>
    <row r="2377" spans="7:7" x14ac:dyDescent="0.2">
      <c r="G2377" s="155"/>
    </row>
    <row r="2378" spans="7:7" x14ac:dyDescent="0.2">
      <c r="G2378" s="155"/>
    </row>
    <row r="2379" spans="7:7" x14ac:dyDescent="0.2">
      <c r="G2379" s="155"/>
    </row>
    <row r="2380" spans="7:7" x14ac:dyDescent="0.2">
      <c r="G2380" s="155"/>
    </row>
    <row r="2381" spans="7:7" x14ac:dyDescent="0.2">
      <c r="G2381" s="155"/>
    </row>
    <row r="2382" spans="7:7" x14ac:dyDescent="0.2">
      <c r="G2382" s="155"/>
    </row>
    <row r="2383" spans="7:7" x14ac:dyDescent="0.2">
      <c r="G2383" s="155"/>
    </row>
    <row r="2384" spans="7:7" x14ac:dyDescent="0.2">
      <c r="G2384" s="155"/>
    </row>
    <row r="2385" spans="7:7" x14ac:dyDescent="0.2">
      <c r="G2385" s="155"/>
    </row>
    <row r="2386" spans="7:7" x14ac:dyDescent="0.2">
      <c r="G2386" s="155"/>
    </row>
    <row r="2387" spans="7:7" x14ac:dyDescent="0.2">
      <c r="G2387" s="155"/>
    </row>
    <row r="2388" spans="7:7" x14ac:dyDescent="0.2">
      <c r="G2388" s="155"/>
    </row>
    <row r="2389" spans="7:7" x14ac:dyDescent="0.2">
      <c r="G2389" s="155"/>
    </row>
    <row r="2390" spans="7:7" x14ac:dyDescent="0.2">
      <c r="G2390" s="155"/>
    </row>
    <row r="2391" spans="7:7" x14ac:dyDescent="0.2">
      <c r="G2391" s="155"/>
    </row>
    <row r="2392" spans="7:7" x14ac:dyDescent="0.2">
      <c r="G2392" s="155"/>
    </row>
    <row r="2393" spans="7:7" x14ac:dyDescent="0.2">
      <c r="G2393" s="155"/>
    </row>
    <row r="2394" spans="7:7" x14ac:dyDescent="0.2">
      <c r="G2394" s="155"/>
    </row>
    <row r="2395" spans="7:7" x14ac:dyDescent="0.2">
      <c r="G2395" s="155"/>
    </row>
    <row r="2396" spans="7:7" x14ac:dyDescent="0.2">
      <c r="G2396" s="155"/>
    </row>
    <row r="2397" spans="7:7" x14ac:dyDescent="0.2">
      <c r="G2397" s="155"/>
    </row>
    <row r="2398" spans="7:7" x14ac:dyDescent="0.2">
      <c r="G2398" s="155"/>
    </row>
    <row r="2399" spans="7:7" x14ac:dyDescent="0.2">
      <c r="G2399" s="155"/>
    </row>
    <row r="2400" spans="7:7" x14ac:dyDescent="0.2">
      <c r="G2400" s="155"/>
    </row>
    <row r="2401" spans="7:7" x14ac:dyDescent="0.2">
      <c r="G2401" s="155"/>
    </row>
    <row r="2402" spans="7:7" x14ac:dyDescent="0.2">
      <c r="G2402" s="155"/>
    </row>
    <row r="2403" spans="7:7" x14ac:dyDescent="0.2">
      <c r="G2403" s="155"/>
    </row>
    <row r="2404" spans="7:7" x14ac:dyDescent="0.2">
      <c r="G2404" s="155"/>
    </row>
    <row r="2405" spans="7:7" x14ac:dyDescent="0.2">
      <c r="G2405" s="155"/>
    </row>
    <row r="2406" spans="7:7" x14ac:dyDescent="0.2">
      <c r="G2406" s="155"/>
    </row>
    <row r="2407" spans="7:7" x14ac:dyDescent="0.2">
      <c r="G2407" s="155"/>
    </row>
    <row r="2408" spans="7:7" x14ac:dyDescent="0.2">
      <c r="G2408" s="155"/>
    </row>
    <row r="2409" spans="7:7" x14ac:dyDescent="0.2">
      <c r="G2409" s="155"/>
    </row>
    <row r="2410" spans="7:7" x14ac:dyDescent="0.2">
      <c r="G2410" s="155"/>
    </row>
    <row r="2411" spans="7:7" x14ac:dyDescent="0.2">
      <c r="G2411" s="155"/>
    </row>
    <row r="2412" spans="7:7" x14ac:dyDescent="0.2">
      <c r="G2412" s="155"/>
    </row>
    <row r="2413" spans="7:7" x14ac:dyDescent="0.2">
      <c r="G2413" s="155"/>
    </row>
    <row r="2414" spans="7:7" x14ac:dyDescent="0.2">
      <c r="G2414" s="155"/>
    </row>
    <row r="2415" spans="7:7" x14ac:dyDescent="0.2">
      <c r="G2415" s="155"/>
    </row>
    <row r="2416" spans="7:7" x14ac:dyDescent="0.2">
      <c r="G2416" s="155"/>
    </row>
    <row r="2417" spans="7:7" x14ac:dyDescent="0.2">
      <c r="G2417" s="155"/>
    </row>
    <row r="2418" spans="7:7" x14ac:dyDescent="0.2">
      <c r="G2418" s="155"/>
    </row>
    <row r="2419" spans="7:7" x14ac:dyDescent="0.2">
      <c r="G2419" s="155"/>
    </row>
    <row r="2420" spans="7:7" x14ac:dyDescent="0.2">
      <c r="G2420" s="155"/>
    </row>
    <row r="2421" spans="7:7" x14ac:dyDescent="0.2">
      <c r="G2421" s="155"/>
    </row>
    <row r="2422" spans="7:7" x14ac:dyDescent="0.2">
      <c r="G2422" s="155"/>
    </row>
    <row r="2423" spans="7:7" x14ac:dyDescent="0.2">
      <c r="G2423" s="155"/>
    </row>
    <row r="2424" spans="7:7" x14ac:dyDescent="0.2">
      <c r="G2424" s="155"/>
    </row>
    <row r="2425" spans="7:7" x14ac:dyDescent="0.2">
      <c r="G2425" s="155"/>
    </row>
    <row r="2426" spans="7:7" x14ac:dyDescent="0.2">
      <c r="G2426" s="155"/>
    </row>
    <row r="2427" spans="7:7" x14ac:dyDescent="0.2">
      <c r="G2427" s="155"/>
    </row>
    <row r="2428" spans="7:7" x14ac:dyDescent="0.2">
      <c r="G2428" s="155"/>
    </row>
    <row r="2429" spans="7:7" x14ac:dyDescent="0.2">
      <c r="G2429" s="155"/>
    </row>
    <row r="2430" spans="7:7" x14ac:dyDescent="0.2">
      <c r="G2430" s="155"/>
    </row>
    <row r="2431" spans="7:7" x14ac:dyDescent="0.2">
      <c r="G2431" s="155"/>
    </row>
    <row r="2432" spans="7:7" x14ac:dyDescent="0.2">
      <c r="G2432" s="155"/>
    </row>
    <row r="2433" spans="7:7" x14ac:dyDescent="0.2">
      <c r="G2433" s="155"/>
    </row>
    <row r="2434" spans="7:7" x14ac:dyDescent="0.2">
      <c r="G2434" s="155"/>
    </row>
    <row r="2435" spans="7:7" x14ac:dyDescent="0.2">
      <c r="G2435" s="155"/>
    </row>
    <row r="2436" spans="7:7" x14ac:dyDescent="0.2">
      <c r="G2436" s="155"/>
    </row>
    <row r="2437" spans="7:7" x14ac:dyDescent="0.2">
      <c r="G2437" s="155"/>
    </row>
    <row r="2438" spans="7:7" x14ac:dyDescent="0.2">
      <c r="G2438" s="155"/>
    </row>
    <row r="2439" spans="7:7" x14ac:dyDescent="0.2">
      <c r="G2439" s="155"/>
    </row>
    <row r="2440" spans="7:7" x14ac:dyDescent="0.2">
      <c r="G2440" s="155"/>
    </row>
    <row r="2441" spans="7:7" x14ac:dyDescent="0.2">
      <c r="G2441" s="155"/>
    </row>
    <row r="2442" spans="7:7" x14ac:dyDescent="0.2">
      <c r="G2442" s="155"/>
    </row>
    <row r="2443" spans="7:7" x14ac:dyDescent="0.2">
      <c r="G2443" s="155"/>
    </row>
    <row r="2444" spans="7:7" x14ac:dyDescent="0.2">
      <c r="G2444" s="155"/>
    </row>
    <row r="2445" spans="7:7" x14ac:dyDescent="0.2">
      <c r="G2445" s="155"/>
    </row>
    <row r="2446" spans="7:7" x14ac:dyDescent="0.2">
      <c r="G2446" s="155"/>
    </row>
    <row r="2447" spans="7:7" x14ac:dyDescent="0.2">
      <c r="G2447" s="155"/>
    </row>
    <row r="2448" spans="7:7" x14ac:dyDescent="0.2">
      <c r="G2448" s="155"/>
    </row>
    <row r="2449" spans="7:7" x14ac:dyDescent="0.2">
      <c r="G2449" s="155"/>
    </row>
    <row r="2450" spans="7:7" x14ac:dyDescent="0.2">
      <c r="G2450" s="155"/>
    </row>
    <row r="2451" spans="7:7" x14ac:dyDescent="0.2">
      <c r="G2451" s="155"/>
    </row>
    <row r="2452" spans="7:7" x14ac:dyDescent="0.2">
      <c r="G2452" s="155"/>
    </row>
    <row r="2453" spans="7:7" x14ac:dyDescent="0.2">
      <c r="G2453" s="155"/>
    </row>
    <row r="2454" spans="7:7" x14ac:dyDescent="0.2">
      <c r="G2454" s="155"/>
    </row>
    <row r="2455" spans="7:7" x14ac:dyDescent="0.2">
      <c r="G2455" s="155"/>
    </row>
    <row r="2456" spans="7:7" x14ac:dyDescent="0.2">
      <c r="G2456" s="155"/>
    </row>
    <row r="2457" spans="7:7" x14ac:dyDescent="0.2">
      <c r="G2457" s="155"/>
    </row>
    <row r="2458" spans="7:7" x14ac:dyDescent="0.2">
      <c r="G2458" s="155"/>
    </row>
    <row r="2459" spans="7:7" x14ac:dyDescent="0.2">
      <c r="G2459" s="155"/>
    </row>
    <row r="2460" spans="7:7" x14ac:dyDescent="0.2">
      <c r="G2460" s="155"/>
    </row>
    <row r="2461" spans="7:7" x14ac:dyDescent="0.2">
      <c r="G2461" s="155"/>
    </row>
    <row r="2462" spans="7:7" x14ac:dyDescent="0.2">
      <c r="G2462" s="155"/>
    </row>
    <row r="2463" spans="7:7" x14ac:dyDescent="0.2">
      <c r="G2463" s="155"/>
    </row>
    <row r="2464" spans="7:7" x14ac:dyDescent="0.2">
      <c r="G2464" s="155"/>
    </row>
    <row r="2465" spans="7:7" x14ac:dyDescent="0.2">
      <c r="G2465" s="155"/>
    </row>
    <row r="2466" spans="7:7" x14ac:dyDescent="0.2">
      <c r="G2466" s="155"/>
    </row>
    <row r="2467" spans="7:7" x14ac:dyDescent="0.2">
      <c r="G2467" s="155"/>
    </row>
    <row r="2468" spans="7:7" x14ac:dyDescent="0.2">
      <c r="G2468" s="155"/>
    </row>
    <row r="2469" spans="7:7" x14ac:dyDescent="0.2">
      <c r="G2469" s="155"/>
    </row>
    <row r="2470" spans="7:7" x14ac:dyDescent="0.2">
      <c r="G2470" s="155"/>
    </row>
    <row r="2471" spans="7:7" x14ac:dyDescent="0.2">
      <c r="G2471" s="155"/>
    </row>
    <row r="2472" spans="7:7" x14ac:dyDescent="0.2">
      <c r="G2472" s="155"/>
    </row>
    <row r="2473" spans="7:7" x14ac:dyDescent="0.2">
      <c r="G2473" s="155"/>
    </row>
    <row r="2474" spans="7:7" x14ac:dyDescent="0.2">
      <c r="G2474" s="155"/>
    </row>
    <row r="2475" spans="7:7" x14ac:dyDescent="0.2">
      <c r="G2475" s="155"/>
    </row>
    <row r="2476" spans="7:7" x14ac:dyDescent="0.2">
      <c r="G2476" s="155"/>
    </row>
    <row r="2477" spans="7:7" x14ac:dyDescent="0.2">
      <c r="G2477" s="155"/>
    </row>
    <row r="2478" spans="7:7" x14ac:dyDescent="0.2">
      <c r="G2478" s="155"/>
    </row>
    <row r="2479" spans="7:7" x14ac:dyDescent="0.2">
      <c r="G2479" s="155"/>
    </row>
    <row r="2480" spans="7:7" x14ac:dyDescent="0.2">
      <c r="G2480" s="155"/>
    </row>
    <row r="2481" spans="7:7" x14ac:dyDescent="0.2">
      <c r="G2481" s="155"/>
    </row>
    <row r="2482" spans="7:7" x14ac:dyDescent="0.2">
      <c r="G2482" s="155"/>
    </row>
    <row r="2483" spans="7:7" x14ac:dyDescent="0.2">
      <c r="G2483" s="155"/>
    </row>
    <row r="2484" spans="7:7" x14ac:dyDescent="0.2">
      <c r="G2484" s="155"/>
    </row>
    <row r="2485" spans="7:7" x14ac:dyDescent="0.2">
      <c r="G2485" s="155"/>
    </row>
    <row r="2486" spans="7:7" x14ac:dyDescent="0.2">
      <c r="G2486" s="155"/>
    </row>
    <row r="2487" spans="7:7" x14ac:dyDescent="0.2">
      <c r="G2487" s="155"/>
    </row>
    <row r="2488" spans="7:7" x14ac:dyDescent="0.2">
      <c r="G2488" s="155"/>
    </row>
    <row r="2489" spans="7:7" x14ac:dyDescent="0.2">
      <c r="G2489" s="155"/>
    </row>
    <row r="2490" spans="7:7" x14ac:dyDescent="0.2">
      <c r="G2490" s="155"/>
    </row>
    <row r="2491" spans="7:7" x14ac:dyDescent="0.2">
      <c r="G2491" s="155"/>
    </row>
    <row r="2492" spans="7:7" x14ac:dyDescent="0.2">
      <c r="G2492" s="155"/>
    </row>
    <row r="2493" spans="7:7" x14ac:dyDescent="0.2">
      <c r="G2493" s="155"/>
    </row>
    <row r="2494" spans="7:7" x14ac:dyDescent="0.2">
      <c r="G2494" s="155"/>
    </row>
    <row r="2495" spans="7:7" x14ac:dyDescent="0.2">
      <c r="G2495" s="155"/>
    </row>
    <row r="2496" spans="7:7" x14ac:dyDescent="0.2">
      <c r="G2496" s="155"/>
    </row>
    <row r="2497" spans="7:7" x14ac:dyDescent="0.2">
      <c r="G2497" s="155"/>
    </row>
    <row r="2498" spans="7:7" x14ac:dyDescent="0.2">
      <c r="G2498" s="155"/>
    </row>
    <row r="2499" spans="7:7" x14ac:dyDescent="0.2">
      <c r="G2499" s="155"/>
    </row>
    <row r="2500" spans="7:7" x14ac:dyDescent="0.2">
      <c r="G2500" s="155"/>
    </row>
    <row r="2501" spans="7:7" x14ac:dyDescent="0.2">
      <c r="G2501" s="155"/>
    </row>
    <row r="2502" spans="7:7" x14ac:dyDescent="0.2">
      <c r="G2502" s="155"/>
    </row>
    <row r="2503" spans="7:7" x14ac:dyDescent="0.2">
      <c r="G2503" s="155"/>
    </row>
    <row r="2504" spans="7:7" x14ac:dyDescent="0.2">
      <c r="G2504" s="155"/>
    </row>
    <row r="2505" spans="7:7" x14ac:dyDescent="0.2">
      <c r="G2505" s="155"/>
    </row>
    <row r="2506" spans="7:7" x14ac:dyDescent="0.2">
      <c r="G2506" s="155"/>
    </row>
    <row r="2507" spans="7:7" x14ac:dyDescent="0.2">
      <c r="G2507" s="155"/>
    </row>
    <row r="2508" spans="7:7" x14ac:dyDescent="0.2">
      <c r="G2508" s="155"/>
    </row>
    <row r="2509" spans="7:7" x14ac:dyDescent="0.2">
      <c r="G2509" s="155"/>
    </row>
    <row r="2510" spans="7:7" x14ac:dyDescent="0.2">
      <c r="G2510" s="155"/>
    </row>
    <row r="2511" spans="7:7" x14ac:dyDescent="0.2">
      <c r="G2511" s="155"/>
    </row>
    <row r="2512" spans="7:7" x14ac:dyDescent="0.2">
      <c r="G2512" s="155"/>
    </row>
    <row r="2513" spans="7:7" x14ac:dyDescent="0.2">
      <c r="G2513" s="155"/>
    </row>
    <row r="2514" spans="7:7" x14ac:dyDescent="0.2">
      <c r="G2514" s="155"/>
    </row>
    <row r="2515" spans="7:7" x14ac:dyDescent="0.2">
      <c r="G2515" s="155"/>
    </row>
    <row r="2516" spans="7:7" x14ac:dyDescent="0.2">
      <c r="G2516" s="155"/>
    </row>
    <row r="2517" spans="7:7" x14ac:dyDescent="0.2">
      <c r="G2517" s="155"/>
    </row>
    <row r="2518" spans="7:7" x14ac:dyDescent="0.2">
      <c r="G2518" s="155"/>
    </row>
    <row r="2519" spans="7:7" x14ac:dyDescent="0.2">
      <c r="G2519" s="155"/>
    </row>
    <row r="2520" spans="7:7" x14ac:dyDescent="0.2">
      <c r="G2520" s="155"/>
    </row>
    <row r="2521" spans="7:7" x14ac:dyDescent="0.2">
      <c r="G2521" s="155"/>
    </row>
    <row r="2522" spans="7:7" x14ac:dyDescent="0.2">
      <c r="G2522" s="155"/>
    </row>
    <row r="2523" spans="7:7" x14ac:dyDescent="0.2">
      <c r="G2523" s="155"/>
    </row>
    <row r="2524" spans="7:7" x14ac:dyDescent="0.2">
      <c r="G2524" s="155"/>
    </row>
    <row r="2525" spans="7:7" x14ac:dyDescent="0.2">
      <c r="G2525" s="155"/>
    </row>
    <row r="2526" spans="7:7" x14ac:dyDescent="0.2">
      <c r="G2526" s="155"/>
    </row>
    <row r="2527" spans="7:7" x14ac:dyDescent="0.2">
      <c r="G2527" s="155"/>
    </row>
    <row r="2528" spans="7:7" x14ac:dyDescent="0.2">
      <c r="G2528" s="155"/>
    </row>
    <row r="2529" spans="7:7" x14ac:dyDescent="0.2">
      <c r="G2529" s="155"/>
    </row>
    <row r="2530" spans="7:7" x14ac:dyDescent="0.2">
      <c r="G2530" s="155"/>
    </row>
    <row r="2531" spans="7:7" x14ac:dyDescent="0.2">
      <c r="G2531" s="155"/>
    </row>
    <row r="2532" spans="7:7" x14ac:dyDescent="0.2">
      <c r="G2532" s="155"/>
    </row>
    <row r="2533" spans="7:7" x14ac:dyDescent="0.2">
      <c r="G2533" s="155"/>
    </row>
    <row r="2534" spans="7:7" x14ac:dyDescent="0.2">
      <c r="G2534" s="155"/>
    </row>
    <row r="2535" spans="7:7" x14ac:dyDescent="0.2">
      <c r="G2535" s="155"/>
    </row>
    <row r="2536" spans="7:7" x14ac:dyDescent="0.2">
      <c r="G2536" s="155"/>
    </row>
    <row r="2537" spans="7:7" x14ac:dyDescent="0.2">
      <c r="G2537" s="155"/>
    </row>
    <row r="2538" spans="7:7" x14ac:dyDescent="0.2">
      <c r="G2538" s="155"/>
    </row>
    <row r="2539" spans="7:7" x14ac:dyDescent="0.2">
      <c r="G2539" s="155"/>
    </row>
    <row r="2540" spans="7:7" x14ac:dyDescent="0.2">
      <c r="G2540" s="155"/>
    </row>
    <row r="2541" spans="7:7" x14ac:dyDescent="0.2">
      <c r="G2541" s="155"/>
    </row>
    <row r="2542" spans="7:7" x14ac:dyDescent="0.2">
      <c r="G2542" s="155"/>
    </row>
    <row r="2543" spans="7:7" x14ac:dyDescent="0.2">
      <c r="G2543" s="155"/>
    </row>
    <row r="2544" spans="7:7" x14ac:dyDescent="0.2">
      <c r="G2544" s="155"/>
    </row>
    <row r="2545" spans="7:7" x14ac:dyDescent="0.2">
      <c r="G2545" s="155"/>
    </row>
    <row r="2546" spans="7:7" x14ac:dyDescent="0.2">
      <c r="G2546" s="155"/>
    </row>
    <row r="2547" spans="7:7" x14ac:dyDescent="0.2">
      <c r="G2547" s="155"/>
    </row>
    <row r="2548" spans="7:7" x14ac:dyDescent="0.2">
      <c r="G2548" s="155"/>
    </row>
    <row r="2549" spans="7:7" x14ac:dyDescent="0.2">
      <c r="G2549" s="155"/>
    </row>
    <row r="2550" spans="7:7" x14ac:dyDescent="0.2">
      <c r="G2550" s="155"/>
    </row>
    <row r="2551" spans="7:7" x14ac:dyDescent="0.2">
      <c r="G2551" s="155"/>
    </row>
    <row r="2552" spans="7:7" x14ac:dyDescent="0.2">
      <c r="G2552" s="155"/>
    </row>
    <row r="2553" spans="7:7" x14ac:dyDescent="0.2">
      <c r="G2553" s="155"/>
    </row>
    <row r="2554" spans="7:7" x14ac:dyDescent="0.2">
      <c r="G2554" s="155"/>
    </row>
    <row r="2555" spans="7:7" x14ac:dyDescent="0.2">
      <c r="G2555" s="155"/>
    </row>
    <row r="2556" spans="7:7" x14ac:dyDescent="0.2">
      <c r="G2556" s="155"/>
    </row>
    <row r="2557" spans="7:7" x14ac:dyDescent="0.2">
      <c r="G2557" s="155"/>
    </row>
    <row r="2558" spans="7:7" x14ac:dyDescent="0.2">
      <c r="G2558" s="155"/>
    </row>
    <row r="2559" spans="7:7" x14ac:dyDescent="0.2">
      <c r="G2559" s="155"/>
    </row>
    <row r="2560" spans="7:7" x14ac:dyDescent="0.2">
      <c r="G2560" s="155"/>
    </row>
    <row r="2561" spans="7:7" x14ac:dyDescent="0.2">
      <c r="G2561" s="155"/>
    </row>
    <row r="2562" spans="7:7" x14ac:dyDescent="0.2">
      <c r="G2562" s="155"/>
    </row>
    <row r="2563" spans="7:7" x14ac:dyDescent="0.2">
      <c r="G2563" s="155"/>
    </row>
    <row r="2564" spans="7:7" x14ac:dyDescent="0.2">
      <c r="G2564" s="155"/>
    </row>
    <row r="2565" spans="7:7" x14ac:dyDescent="0.2">
      <c r="G2565" s="155"/>
    </row>
    <row r="2566" spans="7:7" x14ac:dyDescent="0.2">
      <c r="G2566" s="155"/>
    </row>
    <row r="2567" spans="7:7" x14ac:dyDescent="0.2">
      <c r="G2567" s="155"/>
    </row>
    <row r="2568" spans="7:7" x14ac:dyDescent="0.2">
      <c r="G2568" s="155"/>
    </row>
    <row r="2569" spans="7:7" x14ac:dyDescent="0.2">
      <c r="G2569" s="155"/>
    </row>
    <row r="2570" spans="7:7" x14ac:dyDescent="0.2">
      <c r="G2570" s="155"/>
    </row>
    <row r="2571" spans="7:7" x14ac:dyDescent="0.2">
      <c r="G2571" s="155"/>
    </row>
    <row r="2572" spans="7:7" x14ac:dyDescent="0.2">
      <c r="G2572" s="155"/>
    </row>
    <row r="2573" spans="7:7" x14ac:dyDescent="0.2">
      <c r="G2573" s="155"/>
    </row>
    <row r="2574" spans="7:7" x14ac:dyDescent="0.2">
      <c r="G2574" s="155"/>
    </row>
    <row r="2575" spans="7:7" x14ac:dyDescent="0.2">
      <c r="G2575" s="155"/>
    </row>
    <row r="2576" spans="7:7" x14ac:dyDescent="0.2">
      <c r="G2576" s="155"/>
    </row>
    <row r="2577" spans="7:7" x14ac:dyDescent="0.2">
      <c r="G2577" s="155"/>
    </row>
    <row r="2578" spans="7:7" x14ac:dyDescent="0.2">
      <c r="G2578" s="155"/>
    </row>
    <row r="2579" spans="7:7" x14ac:dyDescent="0.2">
      <c r="G2579" s="155"/>
    </row>
    <row r="2580" spans="7:7" x14ac:dyDescent="0.2">
      <c r="G2580" s="155"/>
    </row>
    <row r="2581" spans="7:7" x14ac:dyDescent="0.2">
      <c r="G2581" s="155"/>
    </row>
    <row r="2582" spans="7:7" x14ac:dyDescent="0.2">
      <c r="G2582" s="155"/>
    </row>
    <row r="2583" spans="7:7" x14ac:dyDescent="0.2">
      <c r="G2583" s="155"/>
    </row>
    <row r="2584" spans="7:7" x14ac:dyDescent="0.2">
      <c r="G2584" s="155"/>
    </row>
    <row r="2585" spans="7:7" x14ac:dyDescent="0.2">
      <c r="G2585" s="155"/>
    </row>
    <row r="2586" spans="7:7" x14ac:dyDescent="0.2">
      <c r="G2586" s="155"/>
    </row>
    <row r="2587" spans="7:7" x14ac:dyDescent="0.2">
      <c r="G2587" s="155"/>
    </row>
    <row r="2588" spans="7:7" x14ac:dyDescent="0.2">
      <c r="G2588" s="155"/>
    </row>
    <row r="2589" spans="7:7" x14ac:dyDescent="0.2">
      <c r="G2589" s="155"/>
    </row>
    <row r="2590" spans="7:7" x14ac:dyDescent="0.2">
      <c r="G2590" s="155"/>
    </row>
    <row r="2591" spans="7:7" x14ac:dyDescent="0.2">
      <c r="G2591" s="155"/>
    </row>
    <row r="2592" spans="7:7" x14ac:dyDescent="0.2">
      <c r="G2592" s="155"/>
    </row>
    <row r="2593" spans="7:7" x14ac:dyDescent="0.2">
      <c r="G2593" s="155"/>
    </row>
    <row r="2594" spans="7:7" x14ac:dyDescent="0.2">
      <c r="G2594" s="155"/>
    </row>
    <row r="2595" spans="7:7" x14ac:dyDescent="0.2">
      <c r="G2595" s="155"/>
    </row>
    <row r="2596" spans="7:7" x14ac:dyDescent="0.2">
      <c r="G2596" s="155"/>
    </row>
    <row r="2597" spans="7:7" x14ac:dyDescent="0.2">
      <c r="G2597" s="155"/>
    </row>
    <row r="2598" spans="7:7" x14ac:dyDescent="0.2">
      <c r="G2598" s="155"/>
    </row>
    <row r="2599" spans="7:7" x14ac:dyDescent="0.2">
      <c r="G2599" s="155"/>
    </row>
    <row r="2600" spans="7:7" x14ac:dyDescent="0.2">
      <c r="G2600" s="155"/>
    </row>
    <row r="2601" spans="7:7" x14ac:dyDescent="0.2">
      <c r="G2601" s="155"/>
    </row>
    <row r="2602" spans="7:7" x14ac:dyDescent="0.2">
      <c r="G2602" s="155"/>
    </row>
    <row r="2603" spans="7:7" x14ac:dyDescent="0.2">
      <c r="G2603" s="155"/>
    </row>
    <row r="2604" spans="7:7" x14ac:dyDescent="0.2">
      <c r="G2604" s="155"/>
    </row>
    <row r="2605" spans="7:7" x14ac:dyDescent="0.2">
      <c r="G2605" s="155"/>
    </row>
    <row r="2606" spans="7:7" x14ac:dyDescent="0.2">
      <c r="G2606" s="155"/>
    </row>
    <row r="2607" spans="7:7" x14ac:dyDescent="0.2">
      <c r="G2607" s="155"/>
    </row>
    <row r="2608" spans="7:7" x14ac:dyDescent="0.2">
      <c r="G2608" s="155"/>
    </row>
    <row r="2609" spans="7:7" x14ac:dyDescent="0.2">
      <c r="G2609" s="155"/>
    </row>
    <row r="2610" spans="7:7" x14ac:dyDescent="0.2">
      <c r="G2610" s="155"/>
    </row>
    <row r="2611" spans="7:7" x14ac:dyDescent="0.2">
      <c r="G2611" s="155"/>
    </row>
    <row r="2612" spans="7:7" x14ac:dyDescent="0.2">
      <c r="G2612" s="155"/>
    </row>
    <row r="2613" spans="7:7" x14ac:dyDescent="0.2">
      <c r="G2613" s="155"/>
    </row>
    <row r="2614" spans="7:7" x14ac:dyDescent="0.2">
      <c r="G2614" s="155"/>
    </row>
    <row r="2615" spans="7:7" x14ac:dyDescent="0.2">
      <c r="G2615" s="155"/>
    </row>
    <row r="2616" spans="7:7" x14ac:dyDescent="0.2">
      <c r="G2616" s="155"/>
    </row>
    <row r="2617" spans="7:7" x14ac:dyDescent="0.2">
      <c r="G2617" s="155"/>
    </row>
    <row r="2618" spans="7:7" x14ac:dyDescent="0.2">
      <c r="G2618" s="155"/>
    </row>
    <row r="2619" spans="7:7" x14ac:dyDescent="0.2">
      <c r="G2619" s="155"/>
    </row>
    <row r="2620" spans="7:7" x14ac:dyDescent="0.2">
      <c r="G2620" s="155"/>
    </row>
    <row r="2621" spans="7:7" x14ac:dyDescent="0.2">
      <c r="G2621" s="155"/>
    </row>
    <row r="2622" spans="7:7" x14ac:dyDescent="0.2">
      <c r="G2622" s="155"/>
    </row>
    <row r="2623" spans="7:7" x14ac:dyDescent="0.2">
      <c r="G2623" s="155"/>
    </row>
    <row r="2624" spans="7:7" x14ac:dyDescent="0.2">
      <c r="G2624" s="155"/>
    </row>
    <row r="2625" spans="7:7" x14ac:dyDescent="0.2">
      <c r="G2625" s="155"/>
    </row>
    <row r="2626" spans="7:7" x14ac:dyDescent="0.2">
      <c r="G2626" s="155"/>
    </row>
    <row r="2627" spans="7:7" x14ac:dyDescent="0.2">
      <c r="G2627" s="155"/>
    </row>
    <row r="2628" spans="7:7" x14ac:dyDescent="0.2">
      <c r="G2628" s="155"/>
    </row>
    <row r="2629" spans="7:7" x14ac:dyDescent="0.2">
      <c r="G2629" s="155"/>
    </row>
    <row r="2630" spans="7:7" x14ac:dyDescent="0.2">
      <c r="G2630" s="155"/>
    </row>
    <row r="2631" spans="7:7" x14ac:dyDescent="0.2">
      <c r="G2631" s="155"/>
    </row>
    <row r="2632" spans="7:7" x14ac:dyDescent="0.2">
      <c r="G2632" s="155"/>
    </row>
    <row r="2633" spans="7:7" x14ac:dyDescent="0.2">
      <c r="G2633" s="155"/>
    </row>
    <row r="2634" spans="7:7" x14ac:dyDescent="0.2">
      <c r="G2634" s="155"/>
    </row>
    <row r="2635" spans="7:7" x14ac:dyDescent="0.2">
      <c r="G2635" s="155"/>
    </row>
    <row r="2636" spans="7:7" x14ac:dyDescent="0.2">
      <c r="G2636" s="155"/>
    </row>
    <row r="2637" spans="7:7" x14ac:dyDescent="0.2">
      <c r="G2637" s="155"/>
    </row>
    <row r="2638" spans="7:7" x14ac:dyDescent="0.2">
      <c r="G2638" s="155"/>
    </row>
    <row r="2639" spans="7:7" x14ac:dyDescent="0.2">
      <c r="G2639" s="155"/>
    </row>
    <row r="2640" spans="7:7" x14ac:dyDescent="0.2">
      <c r="G2640" s="155"/>
    </row>
    <row r="2641" spans="7:7" x14ac:dyDescent="0.2">
      <c r="G2641" s="155"/>
    </row>
    <row r="2642" spans="7:7" x14ac:dyDescent="0.2">
      <c r="G2642" s="155"/>
    </row>
    <row r="2643" spans="7:7" x14ac:dyDescent="0.2">
      <c r="G2643" s="155"/>
    </row>
    <row r="2644" spans="7:7" x14ac:dyDescent="0.2">
      <c r="G2644" s="155"/>
    </row>
    <row r="2645" spans="7:7" x14ac:dyDescent="0.2">
      <c r="G2645" s="155"/>
    </row>
    <row r="2646" spans="7:7" x14ac:dyDescent="0.2">
      <c r="G2646" s="155"/>
    </row>
    <row r="2647" spans="7:7" x14ac:dyDescent="0.2">
      <c r="G2647" s="155"/>
    </row>
    <row r="2648" spans="7:7" x14ac:dyDescent="0.2">
      <c r="G2648" s="155"/>
    </row>
    <row r="2649" spans="7:7" x14ac:dyDescent="0.2">
      <c r="G2649" s="155"/>
    </row>
    <row r="2650" spans="7:7" x14ac:dyDescent="0.2">
      <c r="G2650" s="155"/>
    </row>
    <row r="2651" spans="7:7" x14ac:dyDescent="0.2">
      <c r="G2651" s="155"/>
    </row>
    <row r="2652" spans="7:7" x14ac:dyDescent="0.2">
      <c r="G2652" s="155"/>
    </row>
    <row r="2653" spans="7:7" x14ac:dyDescent="0.2">
      <c r="G2653" s="155"/>
    </row>
    <row r="2654" spans="7:7" x14ac:dyDescent="0.2">
      <c r="G2654" s="155"/>
    </row>
    <row r="2655" spans="7:7" x14ac:dyDescent="0.2">
      <c r="G2655" s="155"/>
    </row>
    <row r="2656" spans="7:7" x14ac:dyDescent="0.2">
      <c r="G2656" s="155"/>
    </row>
    <row r="2657" spans="7:7" x14ac:dyDescent="0.2">
      <c r="G2657" s="155"/>
    </row>
    <row r="2658" spans="7:7" x14ac:dyDescent="0.2">
      <c r="G2658" s="155"/>
    </row>
    <row r="2659" spans="7:7" x14ac:dyDescent="0.2">
      <c r="G2659" s="155"/>
    </row>
    <row r="2660" spans="7:7" x14ac:dyDescent="0.2">
      <c r="G2660" s="155"/>
    </row>
    <row r="2661" spans="7:7" x14ac:dyDescent="0.2">
      <c r="G2661" s="155"/>
    </row>
    <row r="2662" spans="7:7" x14ac:dyDescent="0.2">
      <c r="G2662" s="155"/>
    </row>
    <row r="2663" spans="7:7" x14ac:dyDescent="0.2">
      <c r="G2663" s="155"/>
    </row>
    <row r="2664" spans="7:7" x14ac:dyDescent="0.2">
      <c r="G2664" s="155"/>
    </row>
    <row r="2665" spans="7:7" x14ac:dyDescent="0.2">
      <c r="G2665" s="155"/>
    </row>
    <row r="2666" spans="7:7" x14ac:dyDescent="0.2">
      <c r="G2666" s="155"/>
    </row>
    <row r="2667" spans="7:7" x14ac:dyDescent="0.2">
      <c r="G2667" s="155"/>
    </row>
    <row r="2668" spans="7:7" x14ac:dyDescent="0.2">
      <c r="G2668" s="155"/>
    </row>
    <row r="2669" spans="7:7" x14ac:dyDescent="0.2">
      <c r="G2669" s="155"/>
    </row>
    <row r="2670" spans="7:7" x14ac:dyDescent="0.2">
      <c r="G2670" s="155"/>
    </row>
    <row r="2671" spans="7:7" x14ac:dyDescent="0.2">
      <c r="G2671" s="155"/>
    </row>
    <row r="2672" spans="7:7" x14ac:dyDescent="0.2">
      <c r="G2672" s="155"/>
    </row>
    <row r="2673" spans="7:7" x14ac:dyDescent="0.2">
      <c r="G2673" s="155"/>
    </row>
    <row r="2674" spans="7:7" x14ac:dyDescent="0.2">
      <c r="G2674" s="155"/>
    </row>
    <row r="2675" spans="7:7" x14ac:dyDescent="0.2">
      <c r="G2675" s="155"/>
    </row>
    <row r="2676" spans="7:7" x14ac:dyDescent="0.2">
      <c r="G2676" s="155"/>
    </row>
    <row r="2677" spans="7:7" x14ac:dyDescent="0.2">
      <c r="G2677" s="155"/>
    </row>
    <row r="2678" spans="7:7" x14ac:dyDescent="0.2">
      <c r="G2678" s="155"/>
    </row>
    <row r="2679" spans="7:7" x14ac:dyDescent="0.2">
      <c r="G2679" s="155"/>
    </row>
    <row r="2680" spans="7:7" x14ac:dyDescent="0.2">
      <c r="G2680" s="155"/>
    </row>
    <row r="2681" spans="7:7" x14ac:dyDescent="0.2">
      <c r="G2681" s="155"/>
    </row>
    <row r="2682" spans="7:7" x14ac:dyDescent="0.2">
      <c r="G2682" s="155"/>
    </row>
    <row r="2683" spans="7:7" x14ac:dyDescent="0.2">
      <c r="G2683" s="155"/>
    </row>
    <row r="2684" spans="7:7" x14ac:dyDescent="0.2">
      <c r="G2684" s="155"/>
    </row>
    <row r="2685" spans="7:7" x14ac:dyDescent="0.2">
      <c r="G2685" s="155"/>
    </row>
    <row r="2686" spans="7:7" x14ac:dyDescent="0.2">
      <c r="G2686" s="155"/>
    </row>
    <row r="2687" spans="7:7" x14ac:dyDescent="0.2">
      <c r="G2687" s="155"/>
    </row>
    <row r="2688" spans="7:7" x14ac:dyDescent="0.2">
      <c r="G2688" s="155"/>
    </row>
    <row r="2689" spans="7:7" x14ac:dyDescent="0.2">
      <c r="G2689" s="155"/>
    </row>
    <row r="2690" spans="7:7" x14ac:dyDescent="0.2">
      <c r="G2690" s="155"/>
    </row>
    <row r="2691" spans="7:7" x14ac:dyDescent="0.2">
      <c r="G2691" s="155"/>
    </row>
    <row r="2692" spans="7:7" x14ac:dyDescent="0.2">
      <c r="G2692" s="155"/>
    </row>
    <row r="2693" spans="7:7" x14ac:dyDescent="0.2">
      <c r="G2693" s="155"/>
    </row>
    <row r="2694" spans="7:7" x14ac:dyDescent="0.2">
      <c r="G2694" s="155"/>
    </row>
    <row r="2695" spans="7:7" x14ac:dyDescent="0.2">
      <c r="G2695" s="155"/>
    </row>
    <row r="2696" spans="7:7" x14ac:dyDescent="0.2">
      <c r="G2696" s="155"/>
    </row>
    <row r="2697" spans="7:7" x14ac:dyDescent="0.2">
      <c r="G2697" s="155"/>
    </row>
    <row r="2698" spans="7:7" x14ac:dyDescent="0.2">
      <c r="G2698" s="155"/>
    </row>
    <row r="2699" spans="7:7" x14ac:dyDescent="0.2">
      <c r="G2699" s="155"/>
    </row>
    <row r="2700" spans="7:7" x14ac:dyDescent="0.2">
      <c r="G2700" s="155"/>
    </row>
    <row r="2701" spans="7:7" x14ac:dyDescent="0.2">
      <c r="G2701" s="155"/>
    </row>
    <row r="2702" spans="7:7" x14ac:dyDescent="0.2">
      <c r="G2702" s="155"/>
    </row>
    <row r="2703" spans="7:7" x14ac:dyDescent="0.2">
      <c r="G2703" s="155"/>
    </row>
    <row r="2704" spans="7:7" x14ac:dyDescent="0.2">
      <c r="G2704" s="155"/>
    </row>
    <row r="2705" spans="7:7" x14ac:dyDescent="0.2">
      <c r="G2705" s="155"/>
    </row>
    <row r="2706" spans="7:7" x14ac:dyDescent="0.2">
      <c r="G2706" s="155"/>
    </row>
    <row r="2707" spans="7:7" x14ac:dyDescent="0.2">
      <c r="G2707" s="155"/>
    </row>
    <row r="2708" spans="7:7" x14ac:dyDescent="0.2">
      <c r="G2708" s="155"/>
    </row>
    <row r="2709" spans="7:7" x14ac:dyDescent="0.2">
      <c r="G2709" s="155"/>
    </row>
    <row r="2710" spans="7:7" x14ac:dyDescent="0.2">
      <c r="G2710" s="155"/>
    </row>
    <row r="2711" spans="7:7" x14ac:dyDescent="0.2">
      <c r="G2711" s="155"/>
    </row>
    <row r="2712" spans="7:7" x14ac:dyDescent="0.2">
      <c r="G2712" s="155"/>
    </row>
    <row r="2713" spans="7:7" x14ac:dyDescent="0.2">
      <c r="G2713" s="155"/>
    </row>
    <row r="2714" spans="7:7" x14ac:dyDescent="0.2">
      <c r="G2714" s="155"/>
    </row>
    <row r="2715" spans="7:7" x14ac:dyDescent="0.2">
      <c r="G2715" s="155"/>
    </row>
    <row r="2716" spans="7:7" x14ac:dyDescent="0.2">
      <c r="G2716" s="155"/>
    </row>
    <row r="2717" spans="7:7" x14ac:dyDescent="0.2">
      <c r="G2717" s="155"/>
    </row>
    <row r="2718" spans="7:7" x14ac:dyDescent="0.2">
      <c r="G2718" s="155"/>
    </row>
    <row r="2719" spans="7:7" x14ac:dyDescent="0.2">
      <c r="G2719" s="155"/>
    </row>
    <row r="2720" spans="7:7" x14ac:dyDescent="0.2">
      <c r="G2720" s="155"/>
    </row>
    <row r="2721" spans="7:7" x14ac:dyDescent="0.2">
      <c r="G2721" s="155"/>
    </row>
    <row r="2722" spans="7:7" x14ac:dyDescent="0.2">
      <c r="G2722" s="155"/>
    </row>
    <row r="2723" spans="7:7" x14ac:dyDescent="0.2">
      <c r="G2723" s="155"/>
    </row>
    <row r="2724" spans="7:7" x14ac:dyDescent="0.2">
      <c r="G2724" s="155"/>
    </row>
    <row r="2725" spans="7:7" x14ac:dyDescent="0.2">
      <c r="G2725" s="155"/>
    </row>
    <row r="2726" spans="7:7" x14ac:dyDescent="0.2">
      <c r="G2726" s="155"/>
    </row>
    <row r="2727" spans="7:7" x14ac:dyDescent="0.2">
      <c r="G2727" s="155"/>
    </row>
    <row r="2728" spans="7:7" x14ac:dyDescent="0.2">
      <c r="G2728" s="155"/>
    </row>
    <row r="2729" spans="7:7" x14ac:dyDescent="0.2">
      <c r="G2729" s="155"/>
    </row>
    <row r="2730" spans="7:7" x14ac:dyDescent="0.2">
      <c r="G2730" s="155"/>
    </row>
    <row r="2731" spans="7:7" x14ac:dyDescent="0.2">
      <c r="G2731" s="155"/>
    </row>
    <row r="2732" spans="7:7" x14ac:dyDescent="0.2">
      <c r="G2732" s="155"/>
    </row>
    <row r="2733" spans="7:7" x14ac:dyDescent="0.2">
      <c r="G2733" s="155"/>
    </row>
    <row r="2734" spans="7:7" x14ac:dyDescent="0.2">
      <c r="G2734" s="155"/>
    </row>
    <row r="2735" spans="7:7" x14ac:dyDescent="0.2">
      <c r="G2735" s="155"/>
    </row>
    <row r="2736" spans="7:7" x14ac:dyDescent="0.2">
      <c r="G2736" s="155"/>
    </row>
    <row r="2737" spans="7:7" x14ac:dyDescent="0.2">
      <c r="G2737" s="155"/>
    </row>
    <row r="2738" spans="7:7" x14ac:dyDescent="0.2">
      <c r="G2738" s="155"/>
    </row>
    <row r="2739" spans="7:7" x14ac:dyDescent="0.2">
      <c r="G2739" s="155"/>
    </row>
    <row r="2740" spans="7:7" x14ac:dyDescent="0.2">
      <c r="G2740" s="155"/>
    </row>
    <row r="2741" spans="7:7" x14ac:dyDescent="0.2">
      <c r="G2741" s="155"/>
    </row>
    <row r="2742" spans="7:7" x14ac:dyDescent="0.2">
      <c r="G2742" s="155"/>
    </row>
    <row r="2743" spans="7:7" x14ac:dyDescent="0.2">
      <c r="G2743" s="155"/>
    </row>
    <row r="2744" spans="7:7" x14ac:dyDescent="0.2">
      <c r="G2744" s="155"/>
    </row>
    <row r="2745" spans="7:7" x14ac:dyDescent="0.2">
      <c r="G2745" s="155"/>
    </row>
    <row r="2746" spans="7:7" x14ac:dyDescent="0.2">
      <c r="G2746" s="155"/>
    </row>
    <row r="2747" spans="7:7" x14ac:dyDescent="0.2">
      <c r="G2747" s="155"/>
    </row>
    <row r="2748" spans="7:7" x14ac:dyDescent="0.2">
      <c r="G2748" s="155"/>
    </row>
    <row r="2749" spans="7:7" x14ac:dyDescent="0.2">
      <c r="G2749" s="155"/>
    </row>
    <row r="2750" spans="7:7" x14ac:dyDescent="0.2">
      <c r="G2750" s="155"/>
    </row>
    <row r="2751" spans="7:7" x14ac:dyDescent="0.2">
      <c r="G2751" s="155"/>
    </row>
    <row r="2752" spans="7:7" x14ac:dyDescent="0.2">
      <c r="G2752" s="155"/>
    </row>
    <row r="2753" spans="7:7" x14ac:dyDescent="0.2">
      <c r="G2753" s="155"/>
    </row>
    <row r="2754" spans="7:7" x14ac:dyDescent="0.2">
      <c r="G2754" s="155"/>
    </row>
    <row r="2755" spans="7:7" x14ac:dyDescent="0.2">
      <c r="G2755" s="155"/>
    </row>
    <row r="2756" spans="7:7" x14ac:dyDescent="0.2">
      <c r="G2756" s="155"/>
    </row>
    <row r="2757" spans="7:7" x14ac:dyDescent="0.2">
      <c r="G2757" s="155"/>
    </row>
    <row r="2758" spans="7:7" x14ac:dyDescent="0.2">
      <c r="G2758" s="155"/>
    </row>
    <row r="2759" spans="7:7" x14ac:dyDescent="0.2">
      <c r="G2759" s="155"/>
    </row>
    <row r="2760" spans="7:7" x14ac:dyDescent="0.2">
      <c r="G2760" s="155"/>
    </row>
    <row r="2761" spans="7:7" x14ac:dyDescent="0.2">
      <c r="G2761" s="155"/>
    </row>
    <row r="2762" spans="7:7" x14ac:dyDescent="0.2">
      <c r="G2762" s="155"/>
    </row>
    <row r="2763" spans="7:7" x14ac:dyDescent="0.2">
      <c r="G2763" s="155"/>
    </row>
    <row r="2764" spans="7:7" x14ac:dyDescent="0.2">
      <c r="G2764" s="155"/>
    </row>
    <row r="2765" spans="7:7" x14ac:dyDescent="0.2">
      <c r="G2765" s="155"/>
    </row>
    <row r="2766" spans="7:7" x14ac:dyDescent="0.2">
      <c r="G2766" s="155"/>
    </row>
    <row r="2767" spans="7:7" x14ac:dyDescent="0.2">
      <c r="G2767" s="155"/>
    </row>
    <row r="2768" spans="7:7" x14ac:dyDescent="0.2">
      <c r="G2768" s="155"/>
    </row>
    <row r="2769" spans="7:7" x14ac:dyDescent="0.2">
      <c r="G2769" s="155"/>
    </row>
    <row r="2770" spans="7:7" x14ac:dyDescent="0.2">
      <c r="G2770" s="155"/>
    </row>
    <row r="2771" spans="7:7" x14ac:dyDescent="0.2">
      <c r="G2771" s="155"/>
    </row>
    <row r="2772" spans="7:7" x14ac:dyDescent="0.2">
      <c r="G2772" s="155"/>
    </row>
    <row r="2773" spans="7:7" x14ac:dyDescent="0.2">
      <c r="G2773" s="155"/>
    </row>
    <row r="2774" spans="7:7" x14ac:dyDescent="0.2">
      <c r="G2774" s="155"/>
    </row>
    <row r="2775" spans="7:7" x14ac:dyDescent="0.2">
      <c r="G2775" s="155"/>
    </row>
    <row r="2776" spans="7:7" x14ac:dyDescent="0.2">
      <c r="G2776" s="155"/>
    </row>
    <row r="2777" spans="7:7" x14ac:dyDescent="0.2">
      <c r="G2777" s="155"/>
    </row>
    <row r="2778" spans="7:7" x14ac:dyDescent="0.2">
      <c r="G2778" s="155"/>
    </row>
    <row r="2779" spans="7:7" x14ac:dyDescent="0.2">
      <c r="G2779" s="155"/>
    </row>
    <row r="2780" spans="7:7" x14ac:dyDescent="0.2">
      <c r="G2780" s="155"/>
    </row>
    <row r="2781" spans="7:7" x14ac:dyDescent="0.2">
      <c r="G2781" s="155"/>
    </row>
    <row r="2782" spans="7:7" x14ac:dyDescent="0.2">
      <c r="G2782" s="155"/>
    </row>
    <row r="2783" spans="7:7" x14ac:dyDescent="0.2">
      <c r="G2783" s="155"/>
    </row>
    <row r="2784" spans="7:7" x14ac:dyDescent="0.2">
      <c r="G2784" s="155"/>
    </row>
    <row r="2785" spans="7:7" x14ac:dyDescent="0.2">
      <c r="G2785" s="155"/>
    </row>
    <row r="2786" spans="7:7" x14ac:dyDescent="0.2">
      <c r="G2786" s="155"/>
    </row>
    <row r="2787" spans="7:7" x14ac:dyDescent="0.2">
      <c r="G2787" s="155"/>
    </row>
    <row r="2788" spans="7:7" x14ac:dyDescent="0.2">
      <c r="G2788" s="155"/>
    </row>
    <row r="2789" spans="7:7" x14ac:dyDescent="0.2">
      <c r="G2789" s="155"/>
    </row>
    <row r="2790" spans="7:7" x14ac:dyDescent="0.2">
      <c r="G2790" s="155"/>
    </row>
    <row r="2791" spans="7:7" x14ac:dyDescent="0.2">
      <c r="G2791" s="155"/>
    </row>
    <row r="2792" spans="7:7" x14ac:dyDescent="0.2">
      <c r="G2792" s="155"/>
    </row>
    <row r="2793" spans="7:7" x14ac:dyDescent="0.2">
      <c r="G2793" s="155"/>
    </row>
    <row r="2794" spans="7:7" x14ac:dyDescent="0.2">
      <c r="G2794" s="155"/>
    </row>
    <row r="2795" spans="7:7" x14ac:dyDescent="0.2">
      <c r="G2795" s="155"/>
    </row>
    <row r="2796" spans="7:7" x14ac:dyDescent="0.2">
      <c r="G2796" s="155"/>
    </row>
    <row r="2797" spans="7:7" x14ac:dyDescent="0.2">
      <c r="G2797" s="155"/>
    </row>
    <row r="2798" spans="7:7" x14ac:dyDescent="0.2">
      <c r="G2798" s="155"/>
    </row>
    <row r="2799" spans="7:7" x14ac:dyDescent="0.2">
      <c r="G2799" s="155"/>
    </row>
    <row r="2800" spans="7:7" x14ac:dyDescent="0.2">
      <c r="G2800" s="155"/>
    </row>
    <row r="2801" spans="7:7" x14ac:dyDescent="0.2">
      <c r="G2801" s="155"/>
    </row>
    <row r="2802" spans="7:7" x14ac:dyDescent="0.2">
      <c r="G2802" s="155"/>
    </row>
    <row r="2803" spans="7:7" x14ac:dyDescent="0.2">
      <c r="G2803" s="155"/>
    </row>
    <row r="2804" spans="7:7" x14ac:dyDescent="0.2">
      <c r="G2804" s="155"/>
    </row>
    <row r="2805" spans="7:7" x14ac:dyDescent="0.2">
      <c r="G2805" s="155"/>
    </row>
    <row r="2806" spans="7:7" x14ac:dyDescent="0.2">
      <c r="G2806" s="155"/>
    </row>
    <row r="2807" spans="7:7" x14ac:dyDescent="0.2">
      <c r="G2807" s="155"/>
    </row>
    <row r="2808" spans="7:7" x14ac:dyDescent="0.2">
      <c r="G2808" s="155"/>
    </row>
    <row r="2809" spans="7:7" x14ac:dyDescent="0.2">
      <c r="G2809" s="155"/>
    </row>
    <row r="2810" spans="7:7" x14ac:dyDescent="0.2">
      <c r="G2810" s="155"/>
    </row>
    <row r="2811" spans="7:7" x14ac:dyDescent="0.2">
      <c r="G2811" s="155"/>
    </row>
    <row r="2812" spans="7:7" x14ac:dyDescent="0.2">
      <c r="G2812" s="155"/>
    </row>
    <row r="2813" spans="7:7" x14ac:dyDescent="0.2">
      <c r="G2813" s="155"/>
    </row>
    <row r="2814" spans="7:7" x14ac:dyDescent="0.2">
      <c r="G2814" s="155"/>
    </row>
    <row r="2815" spans="7:7" x14ac:dyDescent="0.2">
      <c r="G2815" s="155"/>
    </row>
    <row r="2816" spans="7:7" x14ac:dyDescent="0.2">
      <c r="G2816" s="155"/>
    </row>
    <row r="2817" spans="7:7" x14ac:dyDescent="0.2">
      <c r="G2817" s="155"/>
    </row>
    <row r="2818" spans="7:7" x14ac:dyDescent="0.2">
      <c r="G2818" s="155"/>
    </row>
    <row r="2819" spans="7:7" x14ac:dyDescent="0.2">
      <c r="G2819" s="155"/>
    </row>
    <row r="2820" spans="7:7" x14ac:dyDescent="0.2">
      <c r="G2820" s="155"/>
    </row>
    <row r="2821" spans="7:7" x14ac:dyDescent="0.2">
      <c r="G2821" s="155"/>
    </row>
    <row r="2822" spans="7:7" x14ac:dyDescent="0.2">
      <c r="G2822" s="155"/>
    </row>
    <row r="2823" spans="7:7" x14ac:dyDescent="0.2">
      <c r="G2823" s="155"/>
    </row>
    <row r="2824" spans="7:7" x14ac:dyDescent="0.2">
      <c r="G2824" s="155"/>
    </row>
    <row r="2825" spans="7:7" x14ac:dyDescent="0.2">
      <c r="G2825" s="155"/>
    </row>
    <row r="2826" spans="7:7" x14ac:dyDescent="0.2">
      <c r="G2826" s="155"/>
    </row>
    <row r="2827" spans="7:7" x14ac:dyDescent="0.2">
      <c r="G2827" s="155"/>
    </row>
    <row r="2828" spans="7:7" x14ac:dyDescent="0.2">
      <c r="G2828" s="155"/>
    </row>
    <row r="2829" spans="7:7" x14ac:dyDescent="0.2">
      <c r="G2829" s="155"/>
    </row>
    <row r="2830" spans="7:7" x14ac:dyDescent="0.2">
      <c r="G2830" s="155"/>
    </row>
    <row r="2831" spans="7:7" x14ac:dyDescent="0.2">
      <c r="G2831" s="155"/>
    </row>
    <row r="2832" spans="7:7" x14ac:dyDescent="0.2">
      <c r="G2832" s="155"/>
    </row>
    <row r="2833" spans="7:7" x14ac:dyDescent="0.2">
      <c r="G2833" s="155"/>
    </row>
    <row r="2834" spans="7:7" x14ac:dyDescent="0.2">
      <c r="G2834" s="155"/>
    </row>
    <row r="2835" spans="7:7" x14ac:dyDescent="0.2">
      <c r="G2835" s="155"/>
    </row>
    <row r="2836" spans="7:7" x14ac:dyDescent="0.2">
      <c r="G2836" s="155"/>
    </row>
    <row r="2837" spans="7:7" x14ac:dyDescent="0.2">
      <c r="G2837" s="155"/>
    </row>
    <row r="2838" spans="7:7" x14ac:dyDescent="0.2">
      <c r="G2838" s="155"/>
    </row>
    <row r="2839" spans="7:7" x14ac:dyDescent="0.2">
      <c r="G2839" s="155"/>
    </row>
    <row r="2840" spans="7:7" x14ac:dyDescent="0.2">
      <c r="G2840" s="155"/>
    </row>
    <row r="2841" spans="7:7" x14ac:dyDescent="0.2">
      <c r="G2841" s="155"/>
    </row>
    <row r="2842" spans="7:7" x14ac:dyDescent="0.2">
      <c r="G2842" s="155"/>
    </row>
    <row r="2843" spans="7:7" x14ac:dyDescent="0.2">
      <c r="G2843" s="155"/>
    </row>
    <row r="2844" spans="7:7" x14ac:dyDescent="0.2">
      <c r="G2844" s="155"/>
    </row>
    <row r="2845" spans="7:7" x14ac:dyDescent="0.2">
      <c r="G2845" s="155"/>
    </row>
    <row r="2846" spans="7:7" x14ac:dyDescent="0.2">
      <c r="G2846" s="155"/>
    </row>
    <row r="2847" spans="7:7" x14ac:dyDescent="0.2">
      <c r="G2847" s="155"/>
    </row>
    <row r="2848" spans="7:7" x14ac:dyDescent="0.2">
      <c r="G2848" s="155"/>
    </row>
    <row r="2849" spans="7:7" x14ac:dyDescent="0.2">
      <c r="G2849" s="155"/>
    </row>
    <row r="2850" spans="7:7" x14ac:dyDescent="0.2">
      <c r="G2850" s="155"/>
    </row>
    <row r="2851" spans="7:7" x14ac:dyDescent="0.2">
      <c r="G2851" s="155"/>
    </row>
    <row r="2852" spans="7:7" x14ac:dyDescent="0.2">
      <c r="G2852" s="155"/>
    </row>
    <row r="2853" spans="7:7" x14ac:dyDescent="0.2">
      <c r="G2853" s="155"/>
    </row>
    <row r="2854" spans="7:7" x14ac:dyDescent="0.2">
      <c r="G2854" s="155"/>
    </row>
    <row r="2855" spans="7:7" x14ac:dyDescent="0.2">
      <c r="G2855" s="155"/>
    </row>
    <row r="2856" spans="7:7" x14ac:dyDescent="0.2">
      <c r="G2856" s="155"/>
    </row>
    <row r="2857" spans="7:7" x14ac:dyDescent="0.2">
      <c r="G2857" s="155"/>
    </row>
    <row r="2858" spans="7:7" x14ac:dyDescent="0.2">
      <c r="G2858" s="155"/>
    </row>
    <row r="2859" spans="7:7" x14ac:dyDescent="0.2">
      <c r="G2859" s="155"/>
    </row>
    <row r="2860" spans="7:7" x14ac:dyDescent="0.2">
      <c r="G2860" s="155"/>
    </row>
    <row r="2861" spans="7:7" x14ac:dyDescent="0.2">
      <c r="G2861" s="155"/>
    </row>
    <row r="2862" spans="7:7" x14ac:dyDescent="0.2">
      <c r="G2862" s="155"/>
    </row>
    <row r="2863" spans="7:7" x14ac:dyDescent="0.2">
      <c r="G2863" s="155"/>
    </row>
    <row r="2864" spans="7:7" x14ac:dyDescent="0.2">
      <c r="G2864" s="155"/>
    </row>
    <row r="2865" spans="7:7" x14ac:dyDescent="0.2">
      <c r="G2865" s="155"/>
    </row>
    <row r="2866" spans="7:7" x14ac:dyDescent="0.2">
      <c r="G2866" s="155"/>
    </row>
    <row r="2867" spans="7:7" x14ac:dyDescent="0.2">
      <c r="G2867" s="155"/>
    </row>
    <row r="2868" spans="7:7" x14ac:dyDescent="0.2">
      <c r="G2868" s="155"/>
    </row>
    <row r="2869" spans="7:7" x14ac:dyDescent="0.2">
      <c r="G2869" s="155"/>
    </row>
    <row r="2870" spans="7:7" x14ac:dyDescent="0.2">
      <c r="G2870" s="155"/>
    </row>
    <row r="2871" spans="7:7" x14ac:dyDescent="0.2">
      <c r="G2871" s="155"/>
    </row>
    <row r="2872" spans="7:7" x14ac:dyDescent="0.2">
      <c r="G2872" s="155"/>
    </row>
    <row r="2873" spans="7:7" x14ac:dyDescent="0.2">
      <c r="G2873" s="155"/>
    </row>
    <row r="2874" spans="7:7" x14ac:dyDescent="0.2">
      <c r="G2874" s="155"/>
    </row>
    <row r="2875" spans="7:7" x14ac:dyDescent="0.2">
      <c r="G2875" s="155"/>
    </row>
    <row r="2876" spans="7:7" x14ac:dyDescent="0.2">
      <c r="G2876" s="155"/>
    </row>
    <row r="2877" spans="7:7" x14ac:dyDescent="0.2">
      <c r="G2877" s="155"/>
    </row>
    <row r="2878" spans="7:7" x14ac:dyDescent="0.2">
      <c r="G2878" s="155"/>
    </row>
    <row r="2879" spans="7:7" x14ac:dyDescent="0.2">
      <c r="G2879" s="155"/>
    </row>
    <row r="2880" spans="7:7" x14ac:dyDescent="0.2">
      <c r="G2880" s="155"/>
    </row>
    <row r="2881" spans="7:7" x14ac:dyDescent="0.2">
      <c r="G2881" s="155"/>
    </row>
    <row r="2882" spans="7:7" x14ac:dyDescent="0.2">
      <c r="G2882" s="155"/>
    </row>
    <row r="2883" spans="7:7" x14ac:dyDescent="0.2">
      <c r="G2883" s="155"/>
    </row>
    <row r="2884" spans="7:7" x14ac:dyDescent="0.2">
      <c r="G2884" s="155"/>
    </row>
    <row r="2885" spans="7:7" x14ac:dyDescent="0.2">
      <c r="G2885" s="155"/>
    </row>
    <row r="2886" spans="7:7" x14ac:dyDescent="0.2">
      <c r="G2886" s="155"/>
    </row>
    <row r="2887" spans="7:7" x14ac:dyDescent="0.2">
      <c r="G2887" s="155"/>
    </row>
    <row r="2888" spans="7:7" x14ac:dyDescent="0.2">
      <c r="G2888" s="155"/>
    </row>
    <row r="2889" spans="7:7" x14ac:dyDescent="0.2">
      <c r="G2889" s="155"/>
    </row>
    <row r="2890" spans="7:7" x14ac:dyDescent="0.2">
      <c r="G2890" s="155"/>
    </row>
    <row r="2891" spans="7:7" x14ac:dyDescent="0.2">
      <c r="G2891" s="155"/>
    </row>
    <row r="2892" spans="7:7" x14ac:dyDescent="0.2">
      <c r="G2892" s="155"/>
    </row>
    <row r="2893" spans="7:7" x14ac:dyDescent="0.2">
      <c r="G2893" s="155"/>
    </row>
    <row r="2894" spans="7:7" x14ac:dyDescent="0.2">
      <c r="G2894" s="155"/>
    </row>
    <row r="2895" spans="7:7" x14ac:dyDescent="0.2">
      <c r="G2895" s="155"/>
    </row>
    <row r="2896" spans="7:7" x14ac:dyDescent="0.2">
      <c r="G2896" s="155"/>
    </row>
    <row r="2897" spans="7:7" x14ac:dyDescent="0.2">
      <c r="G2897" s="155"/>
    </row>
    <row r="2898" spans="7:7" x14ac:dyDescent="0.2">
      <c r="G2898" s="155"/>
    </row>
    <row r="2899" spans="7:7" x14ac:dyDescent="0.2">
      <c r="G2899" s="155"/>
    </row>
    <row r="2900" spans="7:7" x14ac:dyDescent="0.2">
      <c r="G2900" s="155"/>
    </row>
    <row r="2901" spans="7:7" x14ac:dyDescent="0.2">
      <c r="G2901" s="155"/>
    </row>
    <row r="2902" spans="7:7" x14ac:dyDescent="0.2">
      <c r="G2902" s="155"/>
    </row>
    <row r="2903" spans="7:7" x14ac:dyDescent="0.2">
      <c r="G2903" s="155"/>
    </row>
    <row r="2904" spans="7:7" x14ac:dyDescent="0.2">
      <c r="G2904" s="155"/>
    </row>
    <row r="2905" spans="7:7" x14ac:dyDescent="0.2">
      <c r="G2905" s="155"/>
    </row>
    <row r="2906" spans="7:7" x14ac:dyDescent="0.2">
      <c r="G2906" s="155"/>
    </row>
    <row r="2907" spans="7:7" x14ac:dyDescent="0.2">
      <c r="G2907" s="155"/>
    </row>
    <row r="2908" spans="7:7" x14ac:dyDescent="0.2">
      <c r="G2908" s="155"/>
    </row>
    <row r="2909" spans="7:7" x14ac:dyDescent="0.2">
      <c r="G2909" s="155"/>
    </row>
    <row r="2910" spans="7:7" x14ac:dyDescent="0.2">
      <c r="G2910" s="155"/>
    </row>
    <row r="2911" spans="7:7" x14ac:dyDescent="0.2">
      <c r="G2911" s="155"/>
    </row>
    <row r="2912" spans="7:7" x14ac:dyDescent="0.2">
      <c r="G2912" s="155"/>
    </row>
    <row r="2913" spans="7:7" x14ac:dyDescent="0.2">
      <c r="G2913" s="155"/>
    </row>
    <row r="2914" spans="7:7" x14ac:dyDescent="0.2">
      <c r="G2914" s="155"/>
    </row>
    <row r="2915" spans="7:7" x14ac:dyDescent="0.2">
      <c r="G2915" s="155"/>
    </row>
    <row r="2916" spans="7:7" x14ac:dyDescent="0.2">
      <c r="G2916" s="155"/>
    </row>
    <row r="2917" spans="7:7" x14ac:dyDescent="0.2">
      <c r="G2917" s="155"/>
    </row>
    <row r="2918" spans="7:7" x14ac:dyDescent="0.2">
      <c r="G2918" s="155"/>
    </row>
    <row r="2919" spans="7:7" x14ac:dyDescent="0.2">
      <c r="G2919" s="155"/>
    </row>
    <row r="2920" spans="7:7" x14ac:dyDescent="0.2">
      <c r="G2920" s="155"/>
    </row>
    <row r="2921" spans="7:7" x14ac:dyDescent="0.2">
      <c r="G2921" s="155"/>
    </row>
    <row r="2922" spans="7:7" x14ac:dyDescent="0.2">
      <c r="G2922" s="155"/>
    </row>
    <row r="2923" spans="7:7" x14ac:dyDescent="0.2">
      <c r="G2923" s="155"/>
    </row>
    <row r="2924" spans="7:7" x14ac:dyDescent="0.2">
      <c r="G2924" s="155"/>
    </row>
    <row r="2925" spans="7:7" x14ac:dyDescent="0.2">
      <c r="G2925" s="155"/>
    </row>
    <row r="2926" spans="7:7" x14ac:dyDescent="0.2">
      <c r="G2926" s="155"/>
    </row>
    <row r="2927" spans="7:7" x14ac:dyDescent="0.2">
      <c r="G2927" s="155"/>
    </row>
    <row r="2928" spans="7:7" x14ac:dyDescent="0.2">
      <c r="G2928" s="155"/>
    </row>
    <row r="2929" spans="7:7" x14ac:dyDescent="0.2">
      <c r="G2929" s="155"/>
    </row>
    <row r="2930" spans="7:7" x14ac:dyDescent="0.2">
      <c r="G2930" s="155"/>
    </row>
    <row r="2931" spans="7:7" x14ac:dyDescent="0.2">
      <c r="G2931" s="155"/>
    </row>
    <row r="2932" spans="7:7" x14ac:dyDescent="0.2">
      <c r="G2932" s="155"/>
    </row>
    <row r="2933" spans="7:7" x14ac:dyDescent="0.2">
      <c r="G2933" s="155"/>
    </row>
    <row r="2934" spans="7:7" x14ac:dyDescent="0.2">
      <c r="G2934" s="155"/>
    </row>
  </sheetData>
  <mergeCells count="109">
    <mergeCell ref="A55:E55"/>
    <mergeCell ref="A56:E56"/>
    <mergeCell ref="A57:E60"/>
    <mergeCell ref="A78:E78"/>
    <mergeCell ref="A79:E79"/>
    <mergeCell ref="A80:E84"/>
    <mergeCell ref="A2:E2"/>
    <mergeCell ref="A3:E3"/>
    <mergeCell ref="A4:E8"/>
    <mergeCell ref="A26:E26"/>
    <mergeCell ref="A27:E27"/>
    <mergeCell ref="A28:E32"/>
    <mergeCell ref="A170:E170"/>
    <mergeCell ref="A171:E171"/>
    <mergeCell ref="A172:E178"/>
    <mergeCell ref="A199:E199"/>
    <mergeCell ref="A200:E200"/>
    <mergeCell ref="A201:E207"/>
    <mergeCell ref="A107:E107"/>
    <mergeCell ref="A108:E108"/>
    <mergeCell ref="A109:E113"/>
    <mergeCell ref="A131:E131"/>
    <mergeCell ref="A132:E132"/>
    <mergeCell ref="A133:E139"/>
    <mergeCell ref="A367:E367"/>
    <mergeCell ref="A368:E374"/>
    <mergeCell ref="A398:E398"/>
    <mergeCell ref="A399:E399"/>
    <mergeCell ref="A400:E406"/>
    <mergeCell ref="A434:E434"/>
    <mergeCell ref="A228:E228"/>
    <mergeCell ref="A229:E229"/>
    <mergeCell ref="A230:E236"/>
    <mergeCell ref="A315:E315"/>
    <mergeCell ref="A316:E316"/>
    <mergeCell ref="A317:E323"/>
    <mergeCell ref="A523:E524"/>
    <mergeCell ref="A525:E533"/>
    <mergeCell ref="A559:E560"/>
    <mergeCell ref="A561:E568"/>
    <mergeCell ref="A592:E593"/>
    <mergeCell ref="A594:E599"/>
    <mergeCell ref="A435:E435"/>
    <mergeCell ref="A436:E443"/>
    <mergeCell ref="A457:E457"/>
    <mergeCell ref="A458:E466"/>
    <mergeCell ref="A486:E486"/>
    <mergeCell ref="A487:E494"/>
    <mergeCell ref="A835:E836"/>
    <mergeCell ref="A837:E842"/>
    <mergeCell ref="A862:E863"/>
    <mergeCell ref="A864:E868"/>
    <mergeCell ref="A899:E900"/>
    <mergeCell ref="A901:E906"/>
    <mergeCell ref="A627:E628"/>
    <mergeCell ref="A629:E635"/>
    <mergeCell ref="A653:E654"/>
    <mergeCell ref="A655:E658"/>
    <mergeCell ref="A818:E819"/>
    <mergeCell ref="A820:E824"/>
    <mergeCell ref="A1025:E1026"/>
    <mergeCell ref="A1027:E1031"/>
    <mergeCell ref="A1050:E1051"/>
    <mergeCell ref="A1052:E1059"/>
    <mergeCell ref="A1078:E1079"/>
    <mergeCell ref="A1080:E1084"/>
    <mergeCell ref="A938:E939"/>
    <mergeCell ref="A940:E945"/>
    <mergeCell ref="A973:E974"/>
    <mergeCell ref="A975:E980"/>
    <mergeCell ref="A1001:E1002"/>
    <mergeCell ref="A1003:E1007"/>
    <mergeCell ref="A1166:E1167"/>
    <mergeCell ref="A1168:E1174"/>
    <mergeCell ref="A1188:E1189"/>
    <mergeCell ref="A1190:E1195"/>
    <mergeCell ref="A1210:E1211"/>
    <mergeCell ref="A1212:E1217"/>
    <mergeCell ref="A1095:E1096"/>
    <mergeCell ref="A1097:E1101"/>
    <mergeCell ref="A1118:E1119"/>
    <mergeCell ref="A1120:E1125"/>
    <mergeCell ref="A1146:E1147"/>
    <mergeCell ref="A1148:E1153"/>
    <mergeCell ref="A1316:E1317"/>
    <mergeCell ref="A1318:E1328"/>
    <mergeCell ref="A1355:E1356"/>
    <mergeCell ref="A1357:E1365"/>
    <mergeCell ref="A1394:E1395"/>
    <mergeCell ref="A1396:E1401"/>
    <mergeCell ref="A1251:E1252"/>
    <mergeCell ref="A1253:E1256"/>
    <mergeCell ref="A1268:E1269"/>
    <mergeCell ref="A1270:E1275"/>
    <mergeCell ref="A1287:E1288"/>
    <mergeCell ref="A1289:E1294"/>
    <mergeCell ref="A1646:E1652"/>
    <mergeCell ref="A1510:E1511"/>
    <mergeCell ref="A1512:E1517"/>
    <mergeCell ref="A1563:E1564"/>
    <mergeCell ref="A1565:E1569"/>
    <mergeCell ref="A1644:E1644"/>
    <mergeCell ref="A1645:E1645"/>
    <mergeCell ref="A1420:E1421"/>
    <mergeCell ref="A1422:E1426"/>
    <mergeCell ref="A1446:E1447"/>
    <mergeCell ref="A1448:E1454"/>
    <mergeCell ref="A1484:E1485"/>
    <mergeCell ref="A1486:E1491"/>
  </mergeCells>
  <pageMargins left="0.98425196850393704" right="0.98425196850393704" top="0.98425196850393704" bottom="0.98425196850393704" header="0.51181102362204722" footer="0.51181102362204722"/>
  <pageSetup paperSize="9" scale="92" firstPageNumber="3" orientation="portrait" r:id="rId1"/>
  <headerFooter>
    <oddHeader>&amp;C&amp;"Arial,Kurzíva"Příloha č. 4: Rozpočtové změny č. 409/11 -456 /11 schválené Radou Olomouckého kraje 30.8.2011</oddHeader>
    <oddFooter xml:space="preserve">&amp;L&amp;"Arial,Kurzíva"Zastupitelstvo OK 22.9.2011
4.1. - Rozpočet Olomouckého kraje 2011 - rozpočtové změny 
Příloha č.4: Rozpočtové změny č. 409/11 - 456/11 schválené Radou OK 30.8.2011&amp;R&amp;"Arial,Kurzíva"Strana &amp;P (celkem 94)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4"/>
  <sheetViews>
    <sheetView showGridLines="0" zoomScale="92" zoomScaleNormal="92" zoomScaleSheetLayoutView="92" workbookViewId="0"/>
  </sheetViews>
  <sheetFormatPr defaultRowHeight="12.75" x14ac:dyDescent="0.2"/>
  <cols>
    <col min="1" max="1" width="9.7109375" customWidth="1"/>
    <col min="2" max="2" width="12.85546875" customWidth="1"/>
    <col min="3" max="3" width="8.28515625" customWidth="1"/>
    <col min="4" max="4" width="39.140625" customWidth="1"/>
    <col min="5" max="5" width="18.85546875" customWidth="1"/>
  </cols>
  <sheetData>
    <row r="1" spans="1:5" ht="15" customHeight="1" x14ac:dyDescent="0.25">
      <c r="A1" s="1" t="s">
        <v>461</v>
      </c>
    </row>
    <row r="2" spans="1:5" ht="15" customHeight="1" x14ac:dyDescent="0.2">
      <c r="A2" s="257" t="s">
        <v>462</v>
      </c>
      <c r="B2" s="257"/>
      <c r="C2" s="257"/>
      <c r="D2" s="257"/>
      <c r="E2" s="257"/>
    </row>
    <row r="3" spans="1:5" ht="15" customHeight="1" x14ac:dyDescent="0.2">
      <c r="A3" s="254" t="s">
        <v>463</v>
      </c>
      <c r="B3" s="254"/>
      <c r="C3" s="254"/>
      <c r="D3" s="254"/>
      <c r="E3" s="254"/>
    </row>
    <row r="4" spans="1:5" ht="15" customHeight="1" x14ac:dyDescent="0.2">
      <c r="A4" s="254"/>
      <c r="B4" s="254"/>
      <c r="C4" s="254"/>
      <c r="D4" s="254"/>
      <c r="E4" s="254"/>
    </row>
    <row r="5" spans="1:5" ht="15" customHeight="1" x14ac:dyDescent="0.2">
      <c r="A5" s="254"/>
      <c r="B5" s="254"/>
      <c r="C5" s="254"/>
      <c r="D5" s="254"/>
      <c r="E5" s="254"/>
    </row>
    <row r="6" spans="1:5" ht="15" customHeight="1" x14ac:dyDescent="0.2">
      <c r="A6" s="254"/>
      <c r="B6" s="254"/>
      <c r="C6" s="254"/>
      <c r="D6" s="254"/>
      <c r="E6" s="254"/>
    </row>
    <row r="7" spans="1:5" ht="15" customHeight="1" x14ac:dyDescent="0.2">
      <c r="A7" s="254"/>
      <c r="B7" s="254"/>
      <c r="C7" s="254"/>
      <c r="D7" s="254"/>
      <c r="E7" s="254"/>
    </row>
    <row r="8" spans="1:5" ht="15" customHeight="1" x14ac:dyDescent="0.2">
      <c r="A8" s="254"/>
      <c r="B8" s="254"/>
      <c r="C8" s="254"/>
      <c r="D8" s="254"/>
      <c r="E8" s="254"/>
    </row>
    <row r="9" spans="1:5" ht="15" customHeight="1" x14ac:dyDescent="0.2">
      <c r="A9" s="3"/>
      <c r="B9" s="3"/>
      <c r="C9" s="3"/>
      <c r="D9" s="3"/>
      <c r="E9" s="3"/>
    </row>
    <row r="10" spans="1:5" ht="15" customHeight="1" x14ac:dyDescent="0.25">
      <c r="A10" s="4" t="s">
        <v>4</v>
      </c>
      <c r="B10" s="5"/>
      <c r="C10" s="5"/>
      <c r="D10" s="5"/>
      <c r="E10" s="5"/>
    </row>
    <row r="11" spans="1:5" ht="15" customHeight="1" x14ac:dyDescent="0.2">
      <c r="A11" s="6" t="s">
        <v>5</v>
      </c>
      <c r="B11" s="5"/>
      <c r="C11" s="5"/>
      <c r="D11" s="5"/>
      <c r="E11" s="7" t="s">
        <v>6</v>
      </c>
    </row>
    <row r="12" spans="1:5" ht="15" customHeight="1" x14ac:dyDescent="0.25">
      <c r="A12" s="4"/>
      <c r="B12" s="22"/>
      <c r="C12" s="21"/>
      <c r="D12" s="21"/>
      <c r="E12" s="8"/>
    </row>
    <row r="13" spans="1:5" ht="15" customHeight="1" x14ac:dyDescent="0.2">
      <c r="A13" s="87"/>
      <c r="B13" s="9" t="s">
        <v>8</v>
      </c>
      <c r="C13" s="9" t="s">
        <v>9</v>
      </c>
      <c r="D13" s="25" t="s">
        <v>10</v>
      </c>
      <c r="E13" s="24" t="s">
        <v>11</v>
      </c>
    </row>
    <row r="14" spans="1:5" ht="15" customHeight="1" x14ac:dyDescent="0.2">
      <c r="A14" s="191"/>
      <c r="B14" s="57">
        <v>90000000000</v>
      </c>
      <c r="C14" s="57">
        <v>6172</v>
      </c>
      <c r="D14" s="76" t="s">
        <v>89</v>
      </c>
      <c r="E14" s="94">
        <v>485212</v>
      </c>
    </row>
    <row r="15" spans="1:5" ht="15" customHeight="1" x14ac:dyDescent="0.2">
      <c r="A15" s="191"/>
      <c r="B15" s="57"/>
      <c r="C15" s="224" t="s">
        <v>13</v>
      </c>
      <c r="D15" s="19"/>
      <c r="E15" s="20">
        <f>SUM(E14:E14)</f>
        <v>485212</v>
      </c>
    </row>
    <row r="16" spans="1:5" ht="15" customHeight="1" x14ac:dyDescent="0.2">
      <c r="A16" s="89"/>
    </row>
    <row r="17" spans="1:5" ht="15" customHeight="1" x14ac:dyDescent="0.25">
      <c r="A17" s="4" t="s">
        <v>14</v>
      </c>
      <c r="B17" s="5"/>
      <c r="C17" s="5"/>
      <c r="D17" s="5"/>
      <c r="E17" s="5"/>
    </row>
    <row r="18" spans="1:5" ht="15" customHeight="1" x14ac:dyDescent="0.2">
      <c r="A18" s="6" t="s">
        <v>15</v>
      </c>
      <c r="E18" t="s">
        <v>16</v>
      </c>
    </row>
    <row r="19" spans="1:5" ht="15" customHeight="1" x14ac:dyDescent="0.25">
      <c r="A19" s="4"/>
      <c r="E19" s="8"/>
    </row>
    <row r="20" spans="1:5" ht="15" customHeight="1" x14ac:dyDescent="0.2">
      <c r="A20" s="87"/>
      <c r="B20" s="9" t="s">
        <v>8</v>
      </c>
      <c r="C20" s="112" t="s">
        <v>9</v>
      </c>
      <c r="D20" s="10" t="s">
        <v>10</v>
      </c>
      <c r="E20" s="24" t="s">
        <v>11</v>
      </c>
    </row>
    <row r="21" spans="1:5" ht="15" customHeight="1" x14ac:dyDescent="0.2">
      <c r="A21" s="89"/>
      <c r="B21" s="27">
        <v>12000000000</v>
      </c>
      <c r="C21" s="225">
        <v>6172</v>
      </c>
      <c r="D21" s="28" t="s">
        <v>39</v>
      </c>
      <c r="E21" s="94">
        <v>362098</v>
      </c>
    </row>
    <row r="22" spans="1:5" ht="15" customHeight="1" x14ac:dyDescent="0.2">
      <c r="A22" s="89"/>
      <c r="B22" s="27">
        <v>12000000000</v>
      </c>
      <c r="C22" s="225">
        <v>6172</v>
      </c>
      <c r="D22" s="28" t="s">
        <v>41</v>
      </c>
      <c r="E22" s="94">
        <v>90525</v>
      </c>
    </row>
    <row r="23" spans="1:5" ht="15" customHeight="1" x14ac:dyDescent="0.2">
      <c r="A23" s="89"/>
      <c r="B23" s="27">
        <v>12000000000</v>
      </c>
      <c r="C23" s="225">
        <v>6172</v>
      </c>
      <c r="D23" s="28" t="s">
        <v>42</v>
      </c>
      <c r="E23" s="94">
        <v>32589</v>
      </c>
    </row>
    <row r="24" spans="1:5" ht="15" customHeight="1" x14ac:dyDescent="0.2">
      <c r="A24" s="89"/>
      <c r="B24" s="42"/>
      <c r="C24" s="184" t="s">
        <v>13</v>
      </c>
      <c r="D24" s="19"/>
      <c r="E24" s="20">
        <f>SUM(E21:E23)</f>
        <v>485212</v>
      </c>
    </row>
    <row r="25" spans="1:5" ht="15" customHeight="1" x14ac:dyDescent="0.2"/>
    <row r="26" spans="1:5" ht="15" customHeight="1" x14ac:dyDescent="0.2"/>
    <row r="27" spans="1:5" ht="15" customHeight="1" x14ac:dyDescent="0.2"/>
    <row r="28" spans="1:5" ht="15" customHeight="1" x14ac:dyDescent="0.2"/>
    <row r="29" spans="1:5" ht="15" customHeight="1" x14ac:dyDescent="0.2"/>
    <row r="30" spans="1:5" ht="15" customHeight="1" x14ac:dyDescent="0.2"/>
    <row r="31" spans="1:5" ht="15" customHeight="1" x14ac:dyDescent="0.2"/>
    <row r="32" spans="1:5" ht="15" customHeight="1" x14ac:dyDescent="0.2"/>
    <row r="33" ht="15" customHeight="1" x14ac:dyDescent="0.2"/>
    <row r="34" ht="15" customHeight="1" x14ac:dyDescent="0.2"/>
    <row r="35" ht="15" customHeight="1" x14ac:dyDescent="0.2"/>
    <row r="36" ht="15" customHeight="1" x14ac:dyDescent="0.2"/>
    <row r="37" ht="15" customHeight="1" x14ac:dyDescent="0.2"/>
    <row r="38" ht="15" customHeight="1" x14ac:dyDescent="0.2"/>
    <row r="39" ht="15" customHeight="1" x14ac:dyDescent="0.2"/>
    <row r="40" ht="15" customHeight="1" x14ac:dyDescent="0.2"/>
    <row r="41" ht="15" customHeight="1" x14ac:dyDescent="0.2"/>
    <row r="42" ht="15" customHeight="1" x14ac:dyDescent="0.2"/>
    <row r="43" ht="15" customHeight="1" x14ac:dyDescent="0.2"/>
    <row r="44" ht="15" customHeight="1" x14ac:dyDescent="0.2"/>
    <row r="45" ht="15" customHeight="1" x14ac:dyDescent="0.2"/>
    <row r="46" ht="15" customHeight="1" x14ac:dyDescent="0.2"/>
    <row r="47" ht="15" customHeight="1" x14ac:dyDescent="0.2"/>
    <row r="48" ht="15" customHeight="1" x14ac:dyDescent="0.2"/>
    <row r="49" ht="15" customHeight="1" x14ac:dyDescent="0.2"/>
    <row r="50" ht="15" customHeight="1" x14ac:dyDescent="0.2"/>
    <row r="51" ht="15" customHeight="1" x14ac:dyDescent="0.2"/>
    <row r="52" ht="15" customHeight="1" x14ac:dyDescent="0.2"/>
    <row r="53" ht="15" customHeight="1" x14ac:dyDescent="0.2"/>
    <row r="54" ht="15" customHeight="1" x14ac:dyDescent="0.2"/>
    <row r="55" ht="15" customHeight="1" x14ac:dyDescent="0.2"/>
    <row r="56" ht="15" customHeight="1" x14ac:dyDescent="0.2"/>
    <row r="57" ht="15" customHeight="1" x14ac:dyDescent="0.2"/>
    <row r="58" ht="15" customHeight="1" x14ac:dyDescent="0.2"/>
    <row r="59" ht="15" customHeight="1" x14ac:dyDescent="0.2"/>
    <row r="60" ht="15" customHeight="1" x14ac:dyDescent="0.2"/>
    <row r="61" ht="15" customHeight="1" x14ac:dyDescent="0.2"/>
    <row r="62" ht="15" customHeight="1" x14ac:dyDescent="0.2"/>
    <row r="63" ht="15" customHeight="1" x14ac:dyDescent="0.2"/>
    <row r="64" ht="15" customHeight="1" x14ac:dyDescent="0.2"/>
    <row r="65" ht="15" customHeight="1" x14ac:dyDescent="0.2"/>
    <row r="66" ht="15" customHeight="1" x14ac:dyDescent="0.2"/>
    <row r="67" ht="15" customHeight="1" x14ac:dyDescent="0.2"/>
    <row r="68" ht="15" customHeight="1" x14ac:dyDescent="0.2"/>
    <row r="69" ht="15" customHeight="1" x14ac:dyDescent="0.2"/>
    <row r="70" ht="15" customHeight="1" x14ac:dyDescent="0.2"/>
    <row r="71" ht="15" customHeight="1" x14ac:dyDescent="0.2"/>
    <row r="72" ht="15" customHeight="1" x14ac:dyDescent="0.2"/>
    <row r="73" ht="15" customHeight="1" x14ac:dyDescent="0.2"/>
    <row r="74" ht="15" customHeight="1" x14ac:dyDescent="0.2"/>
    <row r="75" ht="15" customHeight="1" x14ac:dyDescent="0.2"/>
    <row r="76" ht="15" customHeight="1" x14ac:dyDescent="0.2"/>
    <row r="77" ht="15" customHeight="1" x14ac:dyDescent="0.2"/>
    <row r="78" ht="15" customHeight="1" x14ac:dyDescent="0.2"/>
    <row r="79" ht="15" customHeight="1" x14ac:dyDescent="0.2"/>
    <row r="80" ht="15" customHeight="1" x14ac:dyDescent="0.2"/>
    <row r="81" ht="15" customHeight="1" x14ac:dyDescent="0.2"/>
    <row r="82" ht="15" customHeight="1" x14ac:dyDescent="0.2"/>
    <row r="83" ht="15" customHeight="1" x14ac:dyDescent="0.2"/>
    <row r="84" ht="15" customHeight="1" x14ac:dyDescent="0.2"/>
    <row r="85" ht="15" customHeight="1" x14ac:dyDescent="0.2"/>
    <row r="86" ht="15" customHeight="1" x14ac:dyDescent="0.2"/>
    <row r="87" ht="15" customHeight="1" x14ac:dyDescent="0.2"/>
    <row r="88" ht="15" customHeight="1" x14ac:dyDescent="0.2"/>
    <row r="89" ht="15" customHeight="1" x14ac:dyDescent="0.2"/>
    <row r="90" ht="15" customHeight="1" x14ac:dyDescent="0.2"/>
    <row r="91" ht="15" customHeight="1" x14ac:dyDescent="0.2"/>
    <row r="92" ht="15" customHeight="1" x14ac:dyDescent="0.2"/>
    <row r="93" ht="15" customHeight="1" x14ac:dyDescent="0.2"/>
    <row r="94" ht="15" customHeight="1" x14ac:dyDescent="0.2"/>
  </sheetData>
  <mergeCells count="2">
    <mergeCell ref="A2:E2"/>
    <mergeCell ref="A3:E8"/>
  </mergeCells>
  <pageMargins left="0.98425196850393704" right="0.98425196850393704" top="0.98425196850393704" bottom="0.98425196850393704" header="0.51181102362204722" footer="0.51181102362204722"/>
  <pageSetup paperSize="9" scale="92" orientation="portrait" r:id="rId1"/>
  <headerFooter>
    <oddHeader>&amp;C&amp;"Arial,Kurzíva"Příloha č. 5: Rozpočtová změna č. 407/11 navržená Radou Olomouckého kraje 26.7.2011 ke schválení</oddHeader>
    <oddFooter xml:space="preserve">&amp;L&amp;"Arial,Kurzíva"Zastupitelstvo OK 22.9.2011
4.1. - Rozpočet Olomouckého kraje 2011 - rozpočtové změny 
Příloha č.5: Rozpočtová změna č. 407/11 navržená Radou OK 26.7.2011 ke schválení&amp;R&amp;"Arial,Kurzíva"Strana &amp;P (celkem 94)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4"/>
  <sheetViews>
    <sheetView showGridLines="0" zoomScale="92" zoomScaleSheetLayoutView="92" workbookViewId="0"/>
  </sheetViews>
  <sheetFormatPr defaultRowHeight="12.75" x14ac:dyDescent="0.2"/>
  <cols>
    <col min="1" max="1" width="9.7109375" customWidth="1"/>
    <col min="2" max="2" width="12.85546875" customWidth="1"/>
    <col min="3" max="3" width="8.28515625" customWidth="1"/>
    <col min="4" max="4" width="39.140625" customWidth="1"/>
    <col min="5" max="5" width="18.85546875" customWidth="1"/>
  </cols>
  <sheetData>
    <row r="1" spans="1:5" ht="15" customHeight="1" x14ac:dyDescent="0.25">
      <c r="A1" s="43" t="s">
        <v>464</v>
      </c>
    </row>
    <row r="2" spans="1:5" ht="15" customHeight="1" x14ac:dyDescent="0.2">
      <c r="A2" s="257" t="s">
        <v>1</v>
      </c>
      <c r="B2" s="257"/>
      <c r="C2" s="257"/>
      <c r="D2" s="257"/>
      <c r="E2" s="257"/>
    </row>
    <row r="3" spans="1:5" ht="15" customHeight="1" x14ac:dyDescent="0.2">
      <c r="A3" s="254" t="s">
        <v>465</v>
      </c>
      <c r="B3" s="254"/>
      <c r="C3" s="254"/>
      <c r="D3" s="254"/>
      <c r="E3" s="254"/>
    </row>
    <row r="4" spans="1:5" ht="15" customHeight="1" x14ac:dyDescent="0.2">
      <c r="A4" s="254"/>
      <c r="B4" s="254"/>
      <c r="C4" s="254"/>
      <c r="D4" s="254"/>
      <c r="E4" s="254"/>
    </row>
    <row r="5" spans="1:5" ht="15" customHeight="1" x14ac:dyDescent="0.2">
      <c r="A5" s="254"/>
      <c r="B5" s="254"/>
      <c r="C5" s="254"/>
      <c r="D5" s="254"/>
      <c r="E5" s="254"/>
    </row>
    <row r="6" spans="1:5" ht="15" customHeight="1" x14ac:dyDescent="0.2">
      <c r="A6" s="254"/>
      <c r="B6" s="254"/>
      <c r="C6" s="254"/>
      <c r="D6" s="254"/>
      <c r="E6" s="254"/>
    </row>
    <row r="7" spans="1:5" ht="15" customHeight="1" x14ac:dyDescent="0.2">
      <c r="A7" s="254"/>
      <c r="B7" s="254"/>
      <c r="C7" s="254"/>
      <c r="D7" s="254"/>
      <c r="E7" s="254"/>
    </row>
    <row r="8" spans="1:5" ht="15" customHeight="1" x14ac:dyDescent="0.2">
      <c r="A8" s="254"/>
      <c r="B8" s="254"/>
      <c r="C8" s="254"/>
      <c r="D8" s="254"/>
      <c r="E8" s="254"/>
    </row>
    <row r="9" spans="1:5" ht="15" customHeight="1" x14ac:dyDescent="0.2"/>
    <row r="10" spans="1:5" ht="15" customHeight="1" x14ac:dyDescent="0.25">
      <c r="A10" s="4" t="s">
        <v>4</v>
      </c>
      <c r="B10" s="5"/>
      <c r="C10" s="5"/>
      <c r="D10" s="5"/>
      <c r="E10" s="5"/>
    </row>
    <row r="11" spans="1:5" ht="15" customHeight="1" x14ac:dyDescent="0.2">
      <c r="A11" s="6" t="s">
        <v>223</v>
      </c>
      <c r="B11" s="5"/>
      <c r="C11" s="5"/>
      <c r="D11" s="5"/>
      <c r="E11" s="7" t="s">
        <v>224</v>
      </c>
    </row>
    <row r="12" spans="1:5" ht="15" customHeight="1" x14ac:dyDescent="0.25">
      <c r="A12" s="4"/>
      <c r="B12" s="22"/>
      <c r="C12" s="21"/>
      <c r="D12" s="21"/>
      <c r="E12" s="8"/>
    </row>
    <row r="13" spans="1:5" ht="15" customHeight="1" x14ac:dyDescent="0.2">
      <c r="A13" s="9" t="s">
        <v>7</v>
      </c>
      <c r="B13" s="24" t="s">
        <v>8</v>
      </c>
      <c r="C13" s="9" t="s">
        <v>9</v>
      </c>
      <c r="D13" s="10" t="s">
        <v>10</v>
      </c>
      <c r="E13" s="11" t="s">
        <v>11</v>
      </c>
    </row>
    <row r="14" spans="1:5" ht="15" customHeight="1" x14ac:dyDescent="0.2">
      <c r="A14" s="37">
        <v>19</v>
      </c>
      <c r="B14" s="27">
        <v>73000008354</v>
      </c>
      <c r="C14" s="57">
        <v>6402</v>
      </c>
      <c r="D14" s="28" t="s">
        <v>230</v>
      </c>
      <c r="E14" s="94">
        <v>798417</v>
      </c>
    </row>
    <row r="15" spans="1:5" ht="15" customHeight="1" x14ac:dyDescent="0.2">
      <c r="A15" s="42"/>
      <c r="B15" s="13"/>
      <c r="C15" s="18" t="s">
        <v>13</v>
      </c>
      <c r="D15" s="19"/>
      <c r="E15" s="20">
        <f>SUM(E14:E14)</f>
        <v>798417</v>
      </c>
    </row>
    <row r="16" spans="1:5" ht="15" customHeight="1" x14ac:dyDescent="0.2"/>
    <row r="17" spans="1:5" ht="15" customHeight="1" x14ac:dyDescent="0.25">
      <c r="A17" s="4" t="s">
        <v>14</v>
      </c>
      <c r="B17" s="5"/>
      <c r="C17" s="5"/>
      <c r="D17" s="5"/>
      <c r="E17" s="5"/>
    </row>
    <row r="18" spans="1:5" ht="15" customHeight="1" x14ac:dyDescent="0.2">
      <c r="A18" s="6" t="s">
        <v>223</v>
      </c>
      <c r="B18" s="5"/>
      <c r="C18" s="5"/>
      <c r="D18" s="5"/>
      <c r="E18" s="7" t="s">
        <v>224</v>
      </c>
    </row>
    <row r="19" spans="1:5" ht="15" customHeight="1" x14ac:dyDescent="0.25">
      <c r="A19" s="4"/>
      <c r="B19" s="21"/>
      <c r="C19" s="5"/>
      <c r="D19" s="5"/>
      <c r="E19" s="8"/>
    </row>
    <row r="20" spans="1:5" ht="15" customHeight="1" x14ac:dyDescent="0.2">
      <c r="A20" s="9" t="s">
        <v>7</v>
      </c>
      <c r="B20" s="9" t="s">
        <v>8</v>
      </c>
      <c r="C20" s="9" t="s">
        <v>9</v>
      </c>
      <c r="D20" s="10" t="s">
        <v>10</v>
      </c>
      <c r="E20" s="11" t="s">
        <v>11</v>
      </c>
    </row>
    <row r="21" spans="1:5" ht="15" customHeight="1" x14ac:dyDescent="0.2">
      <c r="A21" s="37">
        <v>19</v>
      </c>
      <c r="B21" s="130">
        <v>42001000000</v>
      </c>
      <c r="C21" s="27">
        <v>2321</v>
      </c>
      <c r="D21" s="28" t="s">
        <v>149</v>
      </c>
      <c r="E21" s="94">
        <v>798417</v>
      </c>
    </row>
    <row r="22" spans="1:5" ht="15" customHeight="1" x14ac:dyDescent="0.2">
      <c r="A22" s="58"/>
      <c r="B22" s="130"/>
      <c r="C22" s="18" t="s">
        <v>13</v>
      </c>
      <c r="D22" s="19"/>
      <c r="E22" s="20">
        <f>SUM(E21:E21)</f>
        <v>798417</v>
      </c>
    </row>
    <row r="23" spans="1:5" ht="15" customHeight="1" x14ac:dyDescent="0.2"/>
    <row r="24" spans="1:5" ht="15" customHeight="1" x14ac:dyDescent="0.2"/>
    <row r="25" spans="1:5" ht="15" customHeight="1" x14ac:dyDescent="0.2"/>
    <row r="26" spans="1:5" ht="15" customHeight="1" x14ac:dyDescent="0.2"/>
    <row r="27" spans="1:5" ht="15" customHeight="1" x14ac:dyDescent="0.2"/>
    <row r="28" spans="1:5" ht="15" customHeight="1" x14ac:dyDescent="0.2"/>
    <row r="29" spans="1:5" ht="15" customHeight="1" x14ac:dyDescent="0.2"/>
    <row r="30" spans="1:5" ht="15" customHeight="1" x14ac:dyDescent="0.2"/>
    <row r="31" spans="1:5" ht="15" customHeight="1" x14ac:dyDescent="0.2"/>
    <row r="32" spans="1:5" ht="15" customHeight="1" x14ac:dyDescent="0.2"/>
    <row r="33" ht="15" customHeight="1" x14ac:dyDescent="0.2"/>
    <row r="34" ht="15" customHeight="1" x14ac:dyDescent="0.2"/>
    <row r="35" ht="15" customHeight="1" x14ac:dyDescent="0.2"/>
    <row r="36" ht="15" customHeight="1" x14ac:dyDescent="0.2"/>
    <row r="37" ht="15" customHeight="1" x14ac:dyDescent="0.2"/>
    <row r="38" ht="15" customHeight="1" x14ac:dyDescent="0.2"/>
    <row r="39" ht="15" customHeight="1" x14ac:dyDescent="0.2"/>
    <row r="40" ht="15" customHeight="1" x14ac:dyDescent="0.2"/>
    <row r="41" ht="15" customHeight="1" x14ac:dyDescent="0.2"/>
    <row r="42" ht="15" customHeight="1" x14ac:dyDescent="0.2"/>
    <row r="43" ht="15" customHeight="1" x14ac:dyDescent="0.2"/>
    <row r="44" ht="15" customHeight="1" x14ac:dyDescent="0.2"/>
    <row r="45" ht="15" customHeight="1" x14ac:dyDescent="0.2"/>
    <row r="46" ht="15" customHeight="1" x14ac:dyDescent="0.2"/>
    <row r="47" ht="15" customHeight="1" x14ac:dyDescent="0.2"/>
    <row r="48" ht="15" customHeight="1" x14ac:dyDescent="0.2"/>
    <row r="49" ht="15" customHeight="1" x14ac:dyDescent="0.2"/>
    <row r="50" ht="15" customHeight="1" x14ac:dyDescent="0.2"/>
    <row r="51" ht="15" customHeight="1" x14ac:dyDescent="0.2"/>
    <row r="52" ht="15" customHeight="1" x14ac:dyDescent="0.2"/>
    <row r="53" ht="15" customHeight="1" x14ac:dyDescent="0.2"/>
    <row r="54" ht="15" customHeight="1" x14ac:dyDescent="0.2"/>
    <row r="55" ht="15" customHeight="1" x14ac:dyDescent="0.2"/>
    <row r="56" ht="15" customHeight="1" x14ac:dyDescent="0.2"/>
    <row r="57" ht="15" customHeight="1" x14ac:dyDescent="0.2"/>
    <row r="58" ht="15" customHeight="1" x14ac:dyDescent="0.2"/>
    <row r="59" ht="15" customHeight="1" x14ac:dyDescent="0.2"/>
    <row r="60" ht="15" customHeight="1" x14ac:dyDescent="0.2"/>
    <row r="61" ht="15" customHeight="1" x14ac:dyDescent="0.2"/>
    <row r="62" ht="15" customHeight="1" x14ac:dyDescent="0.2"/>
    <row r="63" ht="15" customHeight="1" x14ac:dyDescent="0.2"/>
    <row r="64" ht="15" customHeight="1" x14ac:dyDescent="0.2"/>
    <row r="65" ht="15" customHeight="1" x14ac:dyDescent="0.2"/>
    <row r="66" ht="15" customHeight="1" x14ac:dyDescent="0.2"/>
    <row r="67" ht="15" customHeight="1" x14ac:dyDescent="0.2"/>
    <row r="68" ht="15" customHeight="1" x14ac:dyDescent="0.2"/>
    <row r="69" ht="15" customHeight="1" x14ac:dyDescent="0.2"/>
    <row r="70" ht="15" customHeight="1" x14ac:dyDescent="0.2"/>
    <row r="71" ht="15" customHeight="1" x14ac:dyDescent="0.2"/>
    <row r="72" ht="15" customHeight="1" x14ac:dyDescent="0.2"/>
    <row r="73" ht="15" customHeight="1" x14ac:dyDescent="0.2"/>
    <row r="74" ht="15" customHeight="1" x14ac:dyDescent="0.2"/>
    <row r="75" ht="15" customHeight="1" x14ac:dyDescent="0.2"/>
    <row r="76" ht="15" customHeight="1" x14ac:dyDescent="0.2"/>
    <row r="77" ht="15" customHeight="1" x14ac:dyDescent="0.2"/>
    <row r="78" ht="15" customHeight="1" x14ac:dyDescent="0.2"/>
    <row r="79" ht="15" customHeight="1" x14ac:dyDescent="0.2"/>
    <row r="80" ht="15" customHeight="1" x14ac:dyDescent="0.2"/>
    <row r="81" ht="15" customHeight="1" x14ac:dyDescent="0.2"/>
    <row r="82" ht="15" customHeight="1" x14ac:dyDescent="0.2"/>
    <row r="83" ht="15" customHeight="1" x14ac:dyDescent="0.2"/>
    <row r="84" ht="15" customHeight="1" x14ac:dyDescent="0.2"/>
    <row r="85" ht="15" customHeight="1" x14ac:dyDescent="0.2"/>
    <row r="86" ht="15" customHeight="1" x14ac:dyDescent="0.2"/>
    <row r="87" ht="15" customHeight="1" x14ac:dyDescent="0.2"/>
    <row r="88" ht="15" customHeight="1" x14ac:dyDescent="0.2"/>
    <row r="89" ht="15" customHeight="1" x14ac:dyDescent="0.2"/>
    <row r="90" ht="15" customHeight="1" x14ac:dyDescent="0.2"/>
    <row r="91" ht="15" customHeight="1" x14ac:dyDescent="0.2"/>
    <row r="92" ht="15" customHeight="1" x14ac:dyDescent="0.2"/>
    <row r="93" ht="15" customHeight="1" x14ac:dyDescent="0.2"/>
    <row r="94" ht="15" customHeight="1" x14ac:dyDescent="0.2"/>
  </sheetData>
  <mergeCells count="2">
    <mergeCell ref="A2:E2"/>
    <mergeCell ref="A3:E8"/>
  </mergeCells>
  <pageMargins left="0.98425196850393704" right="0.98425196850393704" top="0.98425196850393704" bottom="0.98425196850393704" header="0.51181102362204722" footer="0.51181102362204722"/>
  <pageSetup paperSize="9" scale="92" orientation="portrait" r:id="rId1"/>
  <headerFooter>
    <oddHeader>&amp;C&amp;"Arial,Kurzíva"Příloha č. 6: Rozpočtová změna č. 457/11 navržená Radou Olomouckého kraje 30.8.2011 ke schválení</oddHeader>
    <oddFooter xml:space="preserve">&amp;L&amp;"Arial,Kurzíva"Zastupitelstvo OK 22.9.2011
4.1. - Rozpočet Olomouckého kraje 2011 - rozpočtové změny 
Příloha č.6: Rozpočtová změna č. 457/11 navržená Radou OK 30.8.2011 ke schválení&amp;R&amp;"Arial,Kurzíva"Strana &amp;P (celkem 94)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66"/>
  <sheetViews>
    <sheetView showGridLines="0" tabSelected="1" zoomScale="92" zoomScaleNormal="92" zoomScaleSheetLayoutView="92" workbookViewId="0">
      <selection activeCell="F33" sqref="F33"/>
    </sheetView>
  </sheetViews>
  <sheetFormatPr defaultRowHeight="12.75" x14ac:dyDescent="0.2"/>
  <cols>
    <col min="1" max="1" width="52.7109375" style="235" customWidth="1"/>
    <col min="2" max="3" width="18" style="236" customWidth="1"/>
    <col min="4" max="4" width="9.140625" style="235"/>
    <col min="5" max="5" width="9.140625" style="235" hidden="1" customWidth="1"/>
    <col min="6" max="6" width="18.7109375" style="235" customWidth="1"/>
    <col min="7" max="7" width="9" style="235" customWidth="1"/>
    <col min="8" max="255" width="9.140625" style="235"/>
    <col min="256" max="256" width="52.7109375" style="235" customWidth="1"/>
    <col min="257" max="258" width="18" style="235" customWidth="1"/>
    <col min="259" max="259" width="9.140625" style="235"/>
    <col min="260" max="260" width="27.28515625" style="235" customWidth="1"/>
    <col min="261" max="261" width="0" style="235" hidden="1" customWidth="1"/>
    <col min="262" max="262" width="18.7109375" style="235" customWidth="1"/>
    <col min="263" max="263" width="9" style="235" customWidth="1"/>
    <col min="264" max="511" width="9.140625" style="235"/>
    <col min="512" max="512" width="52.7109375" style="235" customWidth="1"/>
    <col min="513" max="514" width="18" style="235" customWidth="1"/>
    <col min="515" max="515" width="9.140625" style="235"/>
    <col min="516" max="516" width="27.28515625" style="235" customWidth="1"/>
    <col min="517" max="517" width="0" style="235" hidden="1" customWidth="1"/>
    <col min="518" max="518" width="18.7109375" style="235" customWidth="1"/>
    <col min="519" max="519" width="9" style="235" customWidth="1"/>
    <col min="520" max="767" width="9.140625" style="235"/>
    <col min="768" max="768" width="52.7109375" style="235" customWidth="1"/>
    <col min="769" max="770" width="18" style="235" customWidth="1"/>
    <col min="771" max="771" width="9.140625" style="235"/>
    <col min="772" max="772" width="27.28515625" style="235" customWidth="1"/>
    <col min="773" max="773" width="0" style="235" hidden="1" customWidth="1"/>
    <col min="774" max="774" width="18.7109375" style="235" customWidth="1"/>
    <col min="775" max="775" width="9" style="235" customWidth="1"/>
    <col min="776" max="1023" width="9.140625" style="235"/>
    <col min="1024" max="1024" width="52.7109375" style="235" customWidth="1"/>
    <col min="1025" max="1026" width="18" style="235" customWidth="1"/>
    <col min="1027" max="1027" width="9.140625" style="235"/>
    <col min="1028" max="1028" width="27.28515625" style="235" customWidth="1"/>
    <col min="1029" max="1029" width="0" style="235" hidden="1" customWidth="1"/>
    <col min="1030" max="1030" width="18.7109375" style="235" customWidth="1"/>
    <col min="1031" max="1031" width="9" style="235" customWidth="1"/>
    <col min="1032" max="1279" width="9.140625" style="235"/>
    <col min="1280" max="1280" width="52.7109375" style="235" customWidth="1"/>
    <col min="1281" max="1282" width="18" style="235" customWidth="1"/>
    <col min="1283" max="1283" width="9.140625" style="235"/>
    <col min="1284" max="1284" width="27.28515625" style="235" customWidth="1"/>
    <col min="1285" max="1285" width="0" style="235" hidden="1" customWidth="1"/>
    <col min="1286" max="1286" width="18.7109375" style="235" customWidth="1"/>
    <col min="1287" max="1287" width="9" style="235" customWidth="1"/>
    <col min="1288" max="1535" width="9.140625" style="235"/>
    <col min="1536" max="1536" width="52.7109375" style="235" customWidth="1"/>
    <col min="1537" max="1538" width="18" style="235" customWidth="1"/>
    <col min="1539" max="1539" width="9.140625" style="235"/>
    <col min="1540" max="1540" width="27.28515625" style="235" customWidth="1"/>
    <col min="1541" max="1541" width="0" style="235" hidden="1" customWidth="1"/>
    <col min="1542" max="1542" width="18.7109375" style="235" customWidth="1"/>
    <col min="1543" max="1543" width="9" style="235" customWidth="1"/>
    <col min="1544" max="1791" width="9.140625" style="235"/>
    <col min="1792" max="1792" width="52.7109375" style="235" customWidth="1"/>
    <col min="1793" max="1794" width="18" style="235" customWidth="1"/>
    <col min="1795" max="1795" width="9.140625" style="235"/>
    <col min="1796" max="1796" width="27.28515625" style="235" customWidth="1"/>
    <col min="1797" max="1797" width="0" style="235" hidden="1" customWidth="1"/>
    <col min="1798" max="1798" width="18.7109375" style="235" customWidth="1"/>
    <col min="1799" max="1799" width="9" style="235" customWidth="1"/>
    <col min="1800" max="2047" width="9.140625" style="235"/>
    <col min="2048" max="2048" width="52.7109375" style="235" customWidth="1"/>
    <col min="2049" max="2050" width="18" style="235" customWidth="1"/>
    <col min="2051" max="2051" width="9.140625" style="235"/>
    <col min="2052" max="2052" width="27.28515625" style="235" customWidth="1"/>
    <col min="2053" max="2053" width="0" style="235" hidden="1" customWidth="1"/>
    <col min="2054" max="2054" width="18.7109375" style="235" customWidth="1"/>
    <col min="2055" max="2055" width="9" style="235" customWidth="1"/>
    <col min="2056" max="2303" width="9.140625" style="235"/>
    <col min="2304" max="2304" width="52.7109375" style="235" customWidth="1"/>
    <col min="2305" max="2306" width="18" style="235" customWidth="1"/>
    <col min="2307" max="2307" width="9.140625" style="235"/>
    <col min="2308" max="2308" width="27.28515625" style="235" customWidth="1"/>
    <col min="2309" max="2309" width="0" style="235" hidden="1" customWidth="1"/>
    <col min="2310" max="2310" width="18.7109375" style="235" customWidth="1"/>
    <col min="2311" max="2311" width="9" style="235" customWidth="1"/>
    <col min="2312" max="2559" width="9.140625" style="235"/>
    <col min="2560" max="2560" width="52.7109375" style="235" customWidth="1"/>
    <col min="2561" max="2562" width="18" style="235" customWidth="1"/>
    <col min="2563" max="2563" width="9.140625" style="235"/>
    <col min="2564" max="2564" width="27.28515625" style="235" customWidth="1"/>
    <col min="2565" max="2565" width="0" style="235" hidden="1" customWidth="1"/>
    <col min="2566" max="2566" width="18.7109375" style="235" customWidth="1"/>
    <col min="2567" max="2567" width="9" style="235" customWidth="1"/>
    <col min="2568" max="2815" width="9.140625" style="235"/>
    <col min="2816" max="2816" width="52.7109375" style="235" customWidth="1"/>
    <col min="2817" max="2818" width="18" style="235" customWidth="1"/>
    <col min="2819" max="2819" width="9.140625" style="235"/>
    <col min="2820" max="2820" width="27.28515625" style="235" customWidth="1"/>
    <col min="2821" max="2821" width="0" style="235" hidden="1" customWidth="1"/>
    <col min="2822" max="2822" width="18.7109375" style="235" customWidth="1"/>
    <col min="2823" max="2823" width="9" style="235" customWidth="1"/>
    <col min="2824" max="3071" width="9.140625" style="235"/>
    <col min="3072" max="3072" width="52.7109375" style="235" customWidth="1"/>
    <col min="3073" max="3074" width="18" style="235" customWidth="1"/>
    <col min="3075" max="3075" width="9.140625" style="235"/>
    <col min="3076" max="3076" width="27.28515625" style="235" customWidth="1"/>
    <col min="3077" max="3077" width="0" style="235" hidden="1" customWidth="1"/>
    <col min="3078" max="3078" width="18.7109375" style="235" customWidth="1"/>
    <col min="3079" max="3079" width="9" style="235" customWidth="1"/>
    <col min="3080" max="3327" width="9.140625" style="235"/>
    <col min="3328" max="3328" width="52.7109375" style="235" customWidth="1"/>
    <col min="3329" max="3330" width="18" style="235" customWidth="1"/>
    <col min="3331" max="3331" width="9.140625" style="235"/>
    <col min="3332" max="3332" width="27.28515625" style="235" customWidth="1"/>
    <col min="3333" max="3333" width="0" style="235" hidden="1" customWidth="1"/>
    <col min="3334" max="3334" width="18.7109375" style="235" customWidth="1"/>
    <col min="3335" max="3335" width="9" style="235" customWidth="1"/>
    <col min="3336" max="3583" width="9.140625" style="235"/>
    <col min="3584" max="3584" width="52.7109375" style="235" customWidth="1"/>
    <col min="3585" max="3586" width="18" style="235" customWidth="1"/>
    <col min="3587" max="3587" width="9.140625" style="235"/>
    <col min="3588" max="3588" width="27.28515625" style="235" customWidth="1"/>
    <col min="3589" max="3589" width="0" style="235" hidden="1" customWidth="1"/>
    <col min="3590" max="3590" width="18.7109375" style="235" customWidth="1"/>
    <col min="3591" max="3591" width="9" style="235" customWidth="1"/>
    <col min="3592" max="3839" width="9.140625" style="235"/>
    <col min="3840" max="3840" width="52.7109375" style="235" customWidth="1"/>
    <col min="3841" max="3842" width="18" style="235" customWidth="1"/>
    <col min="3843" max="3843" width="9.140625" style="235"/>
    <col min="3844" max="3844" width="27.28515625" style="235" customWidth="1"/>
    <col min="3845" max="3845" width="0" style="235" hidden="1" customWidth="1"/>
    <col min="3846" max="3846" width="18.7109375" style="235" customWidth="1"/>
    <col min="3847" max="3847" width="9" style="235" customWidth="1"/>
    <col min="3848" max="4095" width="9.140625" style="235"/>
    <col min="4096" max="4096" width="52.7109375" style="235" customWidth="1"/>
    <col min="4097" max="4098" width="18" style="235" customWidth="1"/>
    <col min="4099" max="4099" width="9.140625" style="235"/>
    <col min="4100" max="4100" width="27.28515625" style="235" customWidth="1"/>
    <col min="4101" max="4101" width="0" style="235" hidden="1" customWidth="1"/>
    <col min="4102" max="4102" width="18.7109375" style="235" customWidth="1"/>
    <col min="4103" max="4103" width="9" style="235" customWidth="1"/>
    <col min="4104" max="4351" width="9.140625" style="235"/>
    <col min="4352" max="4352" width="52.7109375" style="235" customWidth="1"/>
    <col min="4353" max="4354" width="18" style="235" customWidth="1"/>
    <col min="4355" max="4355" width="9.140625" style="235"/>
    <col min="4356" max="4356" width="27.28515625" style="235" customWidth="1"/>
    <col min="4357" max="4357" width="0" style="235" hidden="1" customWidth="1"/>
    <col min="4358" max="4358" width="18.7109375" style="235" customWidth="1"/>
    <col min="4359" max="4359" width="9" style="235" customWidth="1"/>
    <col min="4360" max="4607" width="9.140625" style="235"/>
    <col min="4608" max="4608" width="52.7109375" style="235" customWidth="1"/>
    <col min="4609" max="4610" width="18" style="235" customWidth="1"/>
    <col min="4611" max="4611" width="9.140625" style="235"/>
    <col min="4612" max="4612" width="27.28515625" style="235" customWidth="1"/>
    <col min="4613" max="4613" width="0" style="235" hidden="1" customWidth="1"/>
    <col min="4614" max="4614" width="18.7109375" style="235" customWidth="1"/>
    <col min="4615" max="4615" width="9" style="235" customWidth="1"/>
    <col min="4616" max="4863" width="9.140625" style="235"/>
    <col min="4864" max="4864" width="52.7109375" style="235" customWidth="1"/>
    <col min="4865" max="4866" width="18" style="235" customWidth="1"/>
    <col min="4867" max="4867" width="9.140625" style="235"/>
    <col min="4868" max="4868" width="27.28515625" style="235" customWidth="1"/>
    <col min="4869" max="4869" width="0" style="235" hidden="1" customWidth="1"/>
    <col min="4870" max="4870" width="18.7109375" style="235" customWidth="1"/>
    <col min="4871" max="4871" width="9" style="235" customWidth="1"/>
    <col min="4872" max="5119" width="9.140625" style="235"/>
    <col min="5120" max="5120" width="52.7109375" style="235" customWidth="1"/>
    <col min="5121" max="5122" width="18" style="235" customWidth="1"/>
    <col min="5123" max="5123" width="9.140625" style="235"/>
    <col min="5124" max="5124" width="27.28515625" style="235" customWidth="1"/>
    <col min="5125" max="5125" width="0" style="235" hidden="1" customWidth="1"/>
    <col min="5126" max="5126" width="18.7109375" style="235" customWidth="1"/>
    <col min="5127" max="5127" width="9" style="235" customWidth="1"/>
    <col min="5128" max="5375" width="9.140625" style="235"/>
    <col min="5376" max="5376" width="52.7109375" style="235" customWidth="1"/>
    <col min="5377" max="5378" width="18" style="235" customWidth="1"/>
    <col min="5379" max="5379" width="9.140625" style="235"/>
    <col min="5380" max="5380" width="27.28515625" style="235" customWidth="1"/>
    <col min="5381" max="5381" width="0" style="235" hidden="1" customWidth="1"/>
    <col min="5382" max="5382" width="18.7109375" style="235" customWidth="1"/>
    <col min="5383" max="5383" width="9" style="235" customWidth="1"/>
    <col min="5384" max="5631" width="9.140625" style="235"/>
    <col min="5632" max="5632" width="52.7109375" style="235" customWidth="1"/>
    <col min="5633" max="5634" width="18" style="235" customWidth="1"/>
    <col min="5635" max="5635" width="9.140625" style="235"/>
    <col min="5636" max="5636" width="27.28515625" style="235" customWidth="1"/>
    <col min="5637" max="5637" width="0" style="235" hidden="1" customWidth="1"/>
    <col min="5638" max="5638" width="18.7109375" style="235" customWidth="1"/>
    <col min="5639" max="5639" width="9" style="235" customWidth="1"/>
    <col min="5640" max="5887" width="9.140625" style="235"/>
    <col min="5888" max="5888" width="52.7109375" style="235" customWidth="1"/>
    <col min="5889" max="5890" width="18" style="235" customWidth="1"/>
    <col min="5891" max="5891" width="9.140625" style="235"/>
    <col min="5892" max="5892" width="27.28515625" style="235" customWidth="1"/>
    <col min="5893" max="5893" width="0" style="235" hidden="1" customWidth="1"/>
    <col min="5894" max="5894" width="18.7109375" style="235" customWidth="1"/>
    <col min="5895" max="5895" width="9" style="235" customWidth="1"/>
    <col min="5896" max="6143" width="9.140625" style="235"/>
    <col min="6144" max="6144" width="52.7109375" style="235" customWidth="1"/>
    <col min="6145" max="6146" width="18" style="235" customWidth="1"/>
    <col min="6147" max="6147" width="9.140625" style="235"/>
    <col min="6148" max="6148" width="27.28515625" style="235" customWidth="1"/>
    <col min="6149" max="6149" width="0" style="235" hidden="1" customWidth="1"/>
    <col min="6150" max="6150" width="18.7109375" style="235" customWidth="1"/>
    <col min="6151" max="6151" width="9" style="235" customWidth="1"/>
    <col min="6152" max="6399" width="9.140625" style="235"/>
    <col min="6400" max="6400" width="52.7109375" style="235" customWidth="1"/>
    <col min="6401" max="6402" width="18" style="235" customWidth="1"/>
    <col min="6403" max="6403" width="9.140625" style="235"/>
    <col min="6404" max="6404" width="27.28515625" style="235" customWidth="1"/>
    <col min="6405" max="6405" width="0" style="235" hidden="1" customWidth="1"/>
    <col min="6406" max="6406" width="18.7109375" style="235" customWidth="1"/>
    <col min="6407" max="6407" width="9" style="235" customWidth="1"/>
    <col min="6408" max="6655" width="9.140625" style="235"/>
    <col min="6656" max="6656" width="52.7109375" style="235" customWidth="1"/>
    <col min="6657" max="6658" width="18" style="235" customWidth="1"/>
    <col min="6659" max="6659" width="9.140625" style="235"/>
    <col min="6660" max="6660" width="27.28515625" style="235" customWidth="1"/>
    <col min="6661" max="6661" width="0" style="235" hidden="1" customWidth="1"/>
    <col min="6662" max="6662" width="18.7109375" style="235" customWidth="1"/>
    <col min="6663" max="6663" width="9" style="235" customWidth="1"/>
    <col min="6664" max="6911" width="9.140625" style="235"/>
    <col min="6912" max="6912" width="52.7109375" style="235" customWidth="1"/>
    <col min="6913" max="6914" width="18" style="235" customWidth="1"/>
    <col min="6915" max="6915" width="9.140625" style="235"/>
    <col min="6916" max="6916" width="27.28515625" style="235" customWidth="1"/>
    <col min="6917" max="6917" width="0" style="235" hidden="1" customWidth="1"/>
    <col min="6918" max="6918" width="18.7109375" style="235" customWidth="1"/>
    <col min="6919" max="6919" width="9" style="235" customWidth="1"/>
    <col min="6920" max="7167" width="9.140625" style="235"/>
    <col min="7168" max="7168" width="52.7109375" style="235" customWidth="1"/>
    <col min="7169" max="7170" width="18" style="235" customWidth="1"/>
    <col min="7171" max="7171" width="9.140625" style="235"/>
    <col min="7172" max="7172" width="27.28515625" style="235" customWidth="1"/>
    <col min="7173" max="7173" width="0" style="235" hidden="1" customWidth="1"/>
    <col min="7174" max="7174" width="18.7109375" style="235" customWidth="1"/>
    <col min="7175" max="7175" width="9" style="235" customWidth="1"/>
    <col min="7176" max="7423" width="9.140625" style="235"/>
    <col min="7424" max="7424" width="52.7109375" style="235" customWidth="1"/>
    <col min="7425" max="7426" width="18" style="235" customWidth="1"/>
    <col min="7427" max="7427" width="9.140625" style="235"/>
    <col min="7428" max="7428" width="27.28515625" style="235" customWidth="1"/>
    <col min="7429" max="7429" width="0" style="235" hidden="1" customWidth="1"/>
    <col min="7430" max="7430" width="18.7109375" style="235" customWidth="1"/>
    <col min="7431" max="7431" width="9" style="235" customWidth="1"/>
    <col min="7432" max="7679" width="9.140625" style="235"/>
    <col min="7680" max="7680" width="52.7109375" style="235" customWidth="1"/>
    <col min="7681" max="7682" width="18" style="235" customWidth="1"/>
    <col min="7683" max="7683" width="9.140625" style="235"/>
    <col min="7684" max="7684" width="27.28515625" style="235" customWidth="1"/>
    <col min="7685" max="7685" width="0" style="235" hidden="1" customWidth="1"/>
    <col min="7686" max="7686" width="18.7109375" style="235" customWidth="1"/>
    <col min="7687" max="7687" width="9" style="235" customWidth="1"/>
    <col min="7688" max="7935" width="9.140625" style="235"/>
    <col min="7936" max="7936" width="52.7109375" style="235" customWidth="1"/>
    <col min="7937" max="7938" width="18" style="235" customWidth="1"/>
    <col min="7939" max="7939" width="9.140625" style="235"/>
    <col min="7940" max="7940" width="27.28515625" style="235" customWidth="1"/>
    <col min="7941" max="7941" width="0" style="235" hidden="1" customWidth="1"/>
    <col min="7942" max="7942" width="18.7109375" style="235" customWidth="1"/>
    <col min="7943" max="7943" width="9" style="235" customWidth="1"/>
    <col min="7944" max="8191" width="9.140625" style="235"/>
    <col min="8192" max="8192" width="52.7109375" style="235" customWidth="1"/>
    <col min="8193" max="8194" width="18" style="235" customWidth="1"/>
    <col min="8195" max="8195" width="9.140625" style="235"/>
    <col min="8196" max="8196" width="27.28515625" style="235" customWidth="1"/>
    <col min="8197" max="8197" width="0" style="235" hidden="1" customWidth="1"/>
    <col min="8198" max="8198" width="18.7109375" style="235" customWidth="1"/>
    <col min="8199" max="8199" width="9" style="235" customWidth="1"/>
    <col min="8200" max="8447" width="9.140625" style="235"/>
    <col min="8448" max="8448" width="52.7109375" style="235" customWidth="1"/>
    <col min="8449" max="8450" width="18" style="235" customWidth="1"/>
    <col min="8451" max="8451" width="9.140625" style="235"/>
    <col min="8452" max="8452" width="27.28515625" style="235" customWidth="1"/>
    <col min="8453" max="8453" width="0" style="235" hidden="1" customWidth="1"/>
    <col min="8454" max="8454" width="18.7109375" style="235" customWidth="1"/>
    <col min="8455" max="8455" width="9" style="235" customWidth="1"/>
    <col min="8456" max="8703" width="9.140625" style="235"/>
    <col min="8704" max="8704" width="52.7109375" style="235" customWidth="1"/>
    <col min="8705" max="8706" width="18" style="235" customWidth="1"/>
    <col min="8707" max="8707" width="9.140625" style="235"/>
    <col min="8708" max="8708" width="27.28515625" style="235" customWidth="1"/>
    <col min="8709" max="8709" width="0" style="235" hidden="1" customWidth="1"/>
    <col min="8710" max="8710" width="18.7109375" style="235" customWidth="1"/>
    <col min="8711" max="8711" width="9" style="235" customWidth="1"/>
    <col min="8712" max="8959" width="9.140625" style="235"/>
    <col min="8960" max="8960" width="52.7109375" style="235" customWidth="1"/>
    <col min="8961" max="8962" width="18" style="235" customWidth="1"/>
    <col min="8963" max="8963" width="9.140625" style="235"/>
    <col min="8964" max="8964" width="27.28515625" style="235" customWidth="1"/>
    <col min="8965" max="8965" width="0" style="235" hidden="1" customWidth="1"/>
    <col min="8966" max="8966" width="18.7109375" style="235" customWidth="1"/>
    <col min="8967" max="8967" width="9" style="235" customWidth="1"/>
    <col min="8968" max="9215" width="9.140625" style="235"/>
    <col min="9216" max="9216" width="52.7109375" style="235" customWidth="1"/>
    <col min="9217" max="9218" width="18" style="235" customWidth="1"/>
    <col min="9219" max="9219" width="9.140625" style="235"/>
    <col min="9220" max="9220" width="27.28515625" style="235" customWidth="1"/>
    <col min="9221" max="9221" width="0" style="235" hidden="1" customWidth="1"/>
    <col min="9222" max="9222" width="18.7109375" style="235" customWidth="1"/>
    <col min="9223" max="9223" width="9" style="235" customWidth="1"/>
    <col min="9224" max="9471" width="9.140625" style="235"/>
    <col min="9472" max="9472" width="52.7109375" style="235" customWidth="1"/>
    <col min="9473" max="9474" width="18" style="235" customWidth="1"/>
    <col min="9475" max="9475" width="9.140625" style="235"/>
    <col min="9476" max="9476" width="27.28515625" style="235" customWidth="1"/>
    <col min="9477" max="9477" width="0" style="235" hidden="1" customWidth="1"/>
    <col min="9478" max="9478" width="18.7109375" style="235" customWidth="1"/>
    <col min="9479" max="9479" width="9" style="235" customWidth="1"/>
    <col min="9480" max="9727" width="9.140625" style="235"/>
    <col min="9728" max="9728" width="52.7109375" style="235" customWidth="1"/>
    <col min="9729" max="9730" width="18" style="235" customWidth="1"/>
    <col min="9731" max="9731" width="9.140625" style="235"/>
    <col min="9732" max="9732" width="27.28515625" style="235" customWidth="1"/>
    <col min="9733" max="9733" width="0" style="235" hidden="1" customWidth="1"/>
    <col min="9734" max="9734" width="18.7109375" style="235" customWidth="1"/>
    <col min="9735" max="9735" width="9" style="235" customWidth="1"/>
    <col min="9736" max="9983" width="9.140625" style="235"/>
    <col min="9984" max="9984" width="52.7109375" style="235" customWidth="1"/>
    <col min="9985" max="9986" width="18" style="235" customWidth="1"/>
    <col min="9987" max="9987" width="9.140625" style="235"/>
    <col min="9988" max="9988" width="27.28515625" style="235" customWidth="1"/>
    <col min="9989" max="9989" width="0" style="235" hidden="1" customWidth="1"/>
    <col min="9990" max="9990" width="18.7109375" style="235" customWidth="1"/>
    <col min="9991" max="9991" width="9" style="235" customWidth="1"/>
    <col min="9992" max="10239" width="9.140625" style="235"/>
    <col min="10240" max="10240" width="52.7109375" style="235" customWidth="1"/>
    <col min="10241" max="10242" width="18" style="235" customWidth="1"/>
    <col min="10243" max="10243" width="9.140625" style="235"/>
    <col min="10244" max="10244" width="27.28515625" style="235" customWidth="1"/>
    <col min="10245" max="10245" width="0" style="235" hidden="1" customWidth="1"/>
    <col min="10246" max="10246" width="18.7109375" style="235" customWidth="1"/>
    <col min="10247" max="10247" width="9" style="235" customWidth="1"/>
    <col min="10248" max="10495" width="9.140625" style="235"/>
    <col min="10496" max="10496" width="52.7109375" style="235" customWidth="1"/>
    <col min="10497" max="10498" width="18" style="235" customWidth="1"/>
    <col min="10499" max="10499" width="9.140625" style="235"/>
    <col min="10500" max="10500" width="27.28515625" style="235" customWidth="1"/>
    <col min="10501" max="10501" width="0" style="235" hidden="1" customWidth="1"/>
    <col min="10502" max="10502" width="18.7109375" style="235" customWidth="1"/>
    <col min="10503" max="10503" width="9" style="235" customWidth="1"/>
    <col min="10504" max="10751" width="9.140625" style="235"/>
    <col min="10752" max="10752" width="52.7109375" style="235" customWidth="1"/>
    <col min="10753" max="10754" width="18" style="235" customWidth="1"/>
    <col min="10755" max="10755" width="9.140625" style="235"/>
    <col min="10756" max="10756" width="27.28515625" style="235" customWidth="1"/>
    <col min="10757" max="10757" width="0" style="235" hidden="1" customWidth="1"/>
    <col min="10758" max="10758" width="18.7109375" style="235" customWidth="1"/>
    <col min="10759" max="10759" width="9" style="235" customWidth="1"/>
    <col min="10760" max="11007" width="9.140625" style="235"/>
    <col min="11008" max="11008" width="52.7109375" style="235" customWidth="1"/>
    <col min="11009" max="11010" width="18" style="235" customWidth="1"/>
    <col min="11011" max="11011" width="9.140625" style="235"/>
    <col min="11012" max="11012" width="27.28515625" style="235" customWidth="1"/>
    <col min="11013" max="11013" width="0" style="235" hidden="1" customWidth="1"/>
    <col min="11014" max="11014" width="18.7109375" style="235" customWidth="1"/>
    <col min="11015" max="11015" width="9" style="235" customWidth="1"/>
    <col min="11016" max="11263" width="9.140625" style="235"/>
    <col min="11264" max="11264" width="52.7109375" style="235" customWidth="1"/>
    <col min="11265" max="11266" width="18" style="235" customWidth="1"/>
    <col min="11267" max="11267" width="9.140625" style="235"/>
    <col min="11268" max="11268" width="27.28515625" style="235" customWidth="1"/>
    <col min="11269" max="11269" width="0" style="235" hidden="1" customWidth="1"/>
    <col min="11270" max="11270" width="18.7109375" style="235" customWidth="1"/>
    <col min="11271" max="11271" width="9" style="235" customWidth="1"/>
    <col min="11272" max="11519" width="9.140625" style="235"/>
    <col min="11520" max="11520" width="52.7109375" style="235" customWidth="1"/>
    <col min="11521" max="11522" width="18" style="235" customWidth="1"/>
    <col min="11523" max="11523" width="9.140625" style="235"/>
    <col min="11524" max="11524" width="27.28515625" style="235" customWidth="1"/>
    <col min="11525" max="11525" width="0" style="235" hidden="1" customWidth="1"/>
    <col min="11526" max="11526" width="18.7109375" style="235" customWidth="1"/>
    <col min="11527" max="11527" width="9" style="235" customWidth="1"/>
    <col min="11528" max="11775" width="9.140625" style="235"/>
    <col min="11776" max="11776" width="52.7109375" style="235" customWidth="1"/>
    <col min="11777" max="11778" width="18" style="235" customWidth="1"/>
    <col min="11779" max="11779" width="9.140625" style="235"/>
    <col min="11780" max="11780" width="27.28515625" style="235" customWidth="1"/>
    <col min="11781" max="11781" width="0" style="235" hidden="1" customWidth="1"/>
    <col min="11782" max="11782" width="18.7109375" style="235" customWidth="1"/>
    <col min="11783" max="11783" width="9" style="235" customWidth="1"/>
    <col min="11784" max="12031" width="9.140625" style="235"/>
    <col min="12032" max="12032" width="52.7109375" style="235" customWidth="1"/>
    <col min="12033" max="12034" width="18" style="235" customWidth="1"/>
    <col min="12035" max="12035" width="9.140625" style="235"/>
    <col min="12036" max="12036" width="27.28515625" style="235" customWidth="1"/>
    <col min="12037" max="12037" width="0" style="235" hidden="1" customWidth="1"/>
    <col min="12038" max="12038" width="18.7109375" style="235" customWidth="1"/>
    <col min="12039" max="12039" width="9" style="235" customWidth="1"/>
    <col min="12040" max="12287" width="9.140625" style="235"/>
    <col min="12288" max="12288" width="52.7109375" style="235" customWidth="1"/>
    <col min="12289" max="12290" width="18" style="235" customWidth="1"/>
    <col min="12291" max="12291" width="9.140625" style="235"/>
    <col min="12292" max="12292" width="27.28515625" style="235" customWidth="1"/>
    <col min="12293" max="12293" width="0" style="235" hidden="1" customWidth="1"/>
    <col min="12294" max="12294" width="18.7109375" style="235" customWidth="1"/>
    <col min="12295" max="12295" width="9" style="235" customWidth="1"/>
    <col min="12296" max="12543" width="9.140625" style="235"/>
    <col min="12544" max="12544" width="52.7109375" style="235" customWidth="1"/>
    <col min="12545" max="12546" width="18" style="235" customWidth="1"/>
    <col min="12547" max="12547" width="9.140625" style="235"/>
    <col min="12548" max="12548" width="27.28515625" style="235" customWidth="1"/>
    <col min="12549" max="12549" width="0" style="235" hidden="1" customWidth="1"/>
    <col min="12550" max="12550" width="18.7109375" style="235" customWidth="1"/>
    <col min="12551" max="12551" width="9" style="235" customWidth="1"/>
    <col min="12552" max="12799" width="9.140625" style="235"/>
    <col min="12800" max="12800" width="52.7109375" style="235" customWidth="1"/>
    <col min="12801" max="12802" width="18" style="235" customWidth="1"/>
    <col min="12803" max="12803" width="9.140625" style="235"/>
    <col min="12804" max="12804" width="27.28515625" style="235" customWidth="1"/>
    <col min="12805" max="12805" width="0" style="235" hidden="1" customWidth="1"/>
    <col min="12806" max="12806" width="18.7109375" style="235" customWidth="1"/>
    <col min="12807" max="12807" width="9" style="235" customWidth="1"/>
    <col min="12808" max="13055" width="9.140625" style="235"/>
    <col min="13056" max="13056" width="52.7109375" style="235" customWidth="1"/>
    <col min="13057" max="13058" width="18" style="235" customWidth="1"/>
    <col min="13059" max="13059" width="9.140625" style="235"/>
    <col min="13060" max="13060" width="27.28515625" style="235" customWidth="1"/>
    <col min="13061" max="13061" width="0" style="235" hidden="1" customWidth="1"/>
    <col min="13062" max="13062" width="18.7109375" style="235" customWidth="1"/>
    <col min="13063" max="13063" width="9" style="235" customWidth="1"/>
    <col min="13064" max="13311" width="9.140625" style="235"/>
    <col min="13312" max="13312" width="52.7109375" style="235" customWidth="1"/>
    <col min="13313" max="13314" width="18" style="235" customWidth="1"/>
    <col min="13315" max="13315" width="9.140625" style="235"/>
    <col min="13316" max="13316" width="27.28515625" style="235" customWidth="1"/>
    <col min="13317" max="13317" width="0" style="235" hidden="1" customWidth="1"/>
    <col min="13318" max="13318" width="18.7109375" style="235" customWidth="1"/>
    <col min="13319" max="13319" width="9" style="235" customWidth="1"/>
    <col min="13320" max="13567" width="9.140625" style="235"/>
    <col min="13568" max="13568" width="52.7109375" style="235" customWidth="1"/>
    <col min="13569" max="13570" width="18" style="235" customWidth="1"/>
    <col min="13571" max="13571" width="9.140625" style="235"/>
    <col min="13572" max="13572" width="27.28515625" style="235" customWidth="1"/>
    <col min="13573" max="13573" width="0" style="235" hidden="1" customWidth="1"/>
    <col min="13574" max="13574" width="18.7109375" style="235" customWidth="1"/>
    <col min="13575" max="13575" width="9" style="235" customWidth="1"/>
    <col min="13576" max="13823" width="9.140625" style="235"/>
    <col min="13824" max="13824" width="52.7109375" style="235" customWidth="1"/>
    <col min="13825" max="13826" width="18" style="235" customWidth="1"/>
    <col min="13827" max="13827" width="9.140625" style="235"/>
    <col min="13828" max="13828" width="27.28515625" style="235" customWidth="1"/>
    <col min="13829" max="13829" width="0" style="235" hidden="1" customWidth="1"/>
    <col min="13830" max="13830" width="18.7109375" style="235" customWidth="1"/>
    <col min="13831" max="13831" width="9" style="235" customWidth="1"/>
    <col min="13832" max="14079" width="9.140625" style="235"/>
    <col min="14080" max="14080" width="52.7109375" style="235" customWidth="1"/>
    <col min="14081" max="14082" width="18" style="235" customWidth="1"/>
    <col min="14083" max="14083" width="9.140625" style="235"/>
    <col min="14084" max="14084" width="27.28515625" style="235" customWidth="1"/>
    <col min="14085" max="14085" width="0" style="235" hidden="1" customWidth="1"/>
    <col min="14086" max="14086" width="18.7109375" style="235" customWidth="1"/>
    <col min="14087" max="14087" width="9" style="235" customWidth="1"/>
    <col min="14088" max="14335" width="9.140625" style="235"/>
    <col min="14336" max="14336" width="52.7109375" style="235" customWidth="1"/>
    <col min="14337" max="14338" width="18" style="235" customWidth="1"/>
    <col min="14339" max="14339" width="9.140625" style="235"/>
    <col min="14340" max="14340" width="27.28515625" style="235" customWidth="1"/>
    <col min="14341" max="14341" width="0" style="235" hidden="1" customWidth="1"/>
    <col min="14342" max="14342" width="18.7109375" style="235" customWidth="1"/>
    <col min="14343" max="14343" width="9" style="235" customWidth="1"/>
    <col min="14344" max="14591" width="9.140625" style="235"/>
    <col min="14592" max="14592" width="52.7109375" style="235" customWidth="1"/>
    <col min="14593" max="14594" width="18" style="235" customWidth="1"/>
    <col min="14595" max="14595" width="9.140625" style="235"/>
    <col min="14596" max="14596" width="27.28515625" style="235" customWidth="1"/>
    <col min="14597" max="14597" width="0" style="235" hidden="1" customWidth="1"/>
    <col min="14598" max="14598" width="18.7109375" style="235" customWidth="1"/>
    <col min="14599" max="14599" width="9" style="235" customWidth="1"/>
    <col min="14600" max="14847" width="9.140625" style="235"/>
    <col min="14848" max="14848" width="52.7109375" style="235" customWidth="1"/>
    <col min="14849" max="14850" width="18" style="235" customWidth="1"/>
    <col min="14851" max="14851" width="9.140625" style="235"/>
    <col min="14852" max="14852" width="27.28515625" style="235" customWidth="1"/>
    <col min="14853" max="14853" width="0" style="235" hidden="1" customWidth="1"/>
    <col min="14854" max="14854" width="18.7109375" style="235" customWidth="1"/>
    <col min="14855" max="14855" width="9" style="235" customWidth="1"/>
    <col min="14856" max="15103" width="9.140625" style="235"/>
    <col min="15104" max="15104" width="52.7109375" style="235" customWidth="1"/>
    <col min="15105" max="15106" width="18" style="235" customWidth="1"/>
    <col min="15107" max="15107" width="9.140625" style="235"/>
    <col min="15108" max="15108" width="27.28515625" style="235" customWidth="1"/>
    <col min="15109" max="15109" width="0" style="235" hidden="1" customWidth="1"/>
    <col min="15110" max="15110" width="18.7109375" style="235" customWidth="1"/>
    <col min="15111" max="15111" width="9" style="235" customWidth="1"/>
    <col min="15112" max="15359" width="9.140625" style="235"/>
    <col min="15360" max="15360" width="52.7109375" style="235" customWidth="1"/>
    <col min="15361" max="15362" width="18" style="235" customWidth="1"/>
    <col min="15363" max="15363" width="9.140625" style="235"/>
    <col min="15364" max="15364" width="27.28515625" style="235" customWidth="1"/>
    <col min="15365" max="15365" width="0" style="235" hidden="1" customWidth="1"/>
    <col min="15366" max="15366" width="18.7109375" style="235" customWidth="1"/>
    <col min="15367" max="15367" width="9" style="235" customWidth="1"/>
    <col min="15368" max="15615" width="9.140625" style="235"/>
    <col min="15616" max="15616" width="52.7109375" style="235" customWidth="1"/>
    <col min="15617" max="15618" width="18" style="235" customWidth="1"/>
    <col min="15619" max="15619" width="9.140625" style="235"/>
    <col min="15620" max="15620" width="27.28515625" style="235" customWidth="1"/>
    <col min="15621" max="15621" width="0" style="235" hidden="1" customWidth="1"/>
    <col min="15622" max="15622" width="18.7109375" style="235" customWidth="1"/>
    <col min="15623" max="15623" width="9" style="235" customWidth="1"/>
    <col min="15624" max="15871" width="9.140625" style="235"/>
    <col min="15872" max="15872" width="52.7109375" style="235" customWidth="1"/>
    <col min="15873" max="15874" width="18" style="235" customWidth="1"/>
    <col min="15875" max="15875" width="9.140625" style="235"/>
    <col min="15876" max="15876" width="27.28515625" style="235" customWidth="1"/>
    <col min="15877" max="15877" width="0" style="235" hidden="1" customWidth="1"/>
    <col min="15878" max="15878" width="18.7109375" style="235" customWidth="1"/>
    <col min="15879" max="15879" width="9" style="235" customWidth="1"/>
    <col min="15880" max="16127" width="9.140625" style="235"/>
    <col min="16128" max="16128" width="52.7109375" style="235" customWidth="1"/>
    <col min="16129" max="16130" width="18" style="235" customWidth="1"/>
    <col min="16131" max="16131" width="9.140625" style="235"/>
    <col min="16132" max="16132" width="27.28515625" style="235" customWidth="1"/>
    <col min="16133" max="16133" width="0" style="235" hidden="1" customWidth="1"/>
    <col min="16134" max="16134" width="18.7109375" style="235" customWidth="1"/>
    <col min="16135" max="16135" width="9" style="235" customWidth="1"/>
    <col min="16136" max="16384" width="9.140625" style="235"/>
  </cols>
  <sheetData>
    <row r="1" spans="1:3" ht="12" customHeight="1" x14ac:dyDescent="0.2">
      <c r="C1" s="237" t="s">
        <v>141</v>
      </c>
    </row>
    <row r="2" spans="1:3" ht="15.75" customHeight="1" x14ac:dyDescent="0.25">
      <c r="A2" s="238" t="s">
        <v>4</v>
      </c>
      <c r="B2" s="239" t="s">
        <v>466</v>
      </c>
      <c r="C2" s="239" t="s">
        <v>467</v>
      </c>
    </row>
    <row r="3" spans="1:3" ht="14.25" customHeight="1" x14ac:dyDescent="0.2">
      <c r="A3" s="240" t="s">
        <v>468</v>
      </c>
      <c r="B3" s="228">
        <v>3286000</v>
      </c>
      <c r="C3" s="241">
        <v>3294619</v>
      </c>
    </row>
    <row r="4" spans="1:3" ht="14.25" customHeight="1" x14ac:dyDescent="0.2">
      <c r="A4" s="240" t="s">
        <v>469</v>
      </c>
      <c r="B4" s="228">
        <v>1410</v>
      </c>
      <c r="C4" s="241">
        <v>1410</v>
      </c>
    </row>
    <row r="5" spans="1:3" ht="14.25" customHeight="1" x14ac:dyDescent="0.2">
      <c r="A5" s="240" t="s">
        <v>470</v>
      </c>
      <c r="B5" s="228">
        <v>36731</v>
      </c>
      <c r="C5" s="241">
        <v>36993</v>
      </c>
    </row>
    <row r="6" spans="1:3" ht="14.25" customHeight="1" x14ac:dyDescent="0.2">
      <c r="A6" s="240" t="s">
        <v>471</v>
      </c>
      <c r="B6" s="228">
        <v>3130</v>
      </c>
      <c r="C6" s="241">
        <v>3283</v>
      </c>
    </row>
    <row r="7" spans="1:3" ht="14.25" customHeight="1" x14ac:dyDescent="0.2">
      <c r="A7" s="240" t="s">
        <v>472</v>
      </c>
      <c r="B7" s="228">
        <v>20200</v>
      </c>
      <c r="C7" s="241">
        <v>20295</v>
      </c>
    </row>
    <row r="8" spans="1:3" ht="14.25" customHeight="1" x14ac:dyDescent="0.2">
      <c r="A8" s="240" t="s">
        <v>473</v>
      </c>
      <c r="B8" s="228">
        <v>10000</v>
      </c>
      <c r="C8" s="241">
        <v>10000</v>
      </c>
    </row>
    <row r="9" spans="1:3" ht="14.25" customHeight="1" x14ac:dyDescent="0.2">
      <c r="A9" s="240" t="s">
        <v>474</v>
      </c>
      <c r="B9" s="228">
        <v>76226</v>
      </c>
      <c r="C9" s="241">
        <v>76226</v>
      </c>
    </row>
    <row r="10" spans="1:3" ht="14.25" customHeight="1" x14ac:dyDescent="0.2">
      <c r="A10" s="242" t="s">
        <v>475</v>
      </c>
      <c r="B10" s="229">
        <v>134996</v>
      </c>
      <c r="C10" s="243">
        <f>144491+12021+200+1100</f>
        <v>157812</v>
      </c>
    </row>
    <row r="11" spans="1:3" ht="14.25" customHeight="1" x14ac:dyDescent="0.2">
      <c r="A11" s="244" t="s">
        <v>198</v>
      </c>
      <c r="B11" s="230">
        <v>6369</v>
      </c>
      <c r="C11" s="245">
        <f>6381+511</f>
        <v>6892</v>
      </c>
    </row>
    <row r="12" spans="1:3" ht="14.25" customHeight="1" x14ac:dyDescent="0.2">
      <c r="A12" s="244" t="s">
        <v>476</v>
      </c>
      <c r="B12" s="230">
        <v>40000</v>
      </c>
      <c r="C12" s="245">
        <f>63239+798</f>
        <v>64037</v>
      </c>
    </row>
    <row r="13" spans="1:3" ht="14.25" customHeight="1" x14ac:dyDescent="0.2">
      <c r="A13" s="244" t="s">
        <v>477</v>
      </c>
      <c r="B13" s="230">
        <v>28815</v>
      </c>
      <c r="C13" s="245">
        <v>28815</v>
      </c>
    </row>
    <row r="14" spans="1:3" ht="14.25" customHeight="1" x14ac:dyDescent="0.2">
      <c r="A14" s="244" t="s">
        <v>478</v>
      </c>
      <c r="B14" s="230">
        <v>264</v>
      </c>
      <c r="C14" s="245">
        <v>5315</v>
      </c>
    </row>
    <row r="15" spans="1:3" ht="14.25" customHeight="1" x14ac:dyDescent="0.2">
      <c r="A15" s="244" t="s">
        <v>479</v>
      </c>
      <c r="B15" s="230"/>
      <c r="C15" s="245">
        <f>4991291+15</f>
        <v>4991306</v>
      </c>
    </row>
    <row r="16" spans="1:3" ht="14.25" customHeight="1" x14ac:dyDescent="0.2">
      <c r="A16" s="240" t="s">
        <v>480</v>
      </c>
      <c r="B16" s="230"/>
      <c r="C16" s="245">
        <v>6364</v>
      </c>
    </row>
    <row r="17" spans="1:3" ht="14.25" customHeight="1" x14ac:dyDescent="0.2">
      <c r="A17" s="240" t="s">
        <v>481</v>
      </c>
      <c r="B17" s="230"/>
      <c r="C17" s="245">
        <f>10392+90+421</f>
        <v>10903</v>
      </c>
    </row>
    <row r="18" spans="1:3" ht="14.25" customHeight="1" x14ac:dyDescent="0.2">
      <c r="A18" s="240" t="s">
        <v>482</v>
      </c>
      <c r="B18" s="230"/>
      <c r="C18" s="245">
        <v>1054</v>
      </c>
    </row>
    <row r="19" spans="1:3" ht="14.25" customHeight="1" x14ac:dyDescent="0.2">
      <c r="A19" s="240" t="s">
        <v>483</v>
      </c>
      <c r="B19" s="230"/>
      <c r="C19" s="245">
        <f>338+998+27</f>
        <v>1363</v>
      </c>
    </row>
    <row r="20" spans="1:3" ht="14.25" customHeight="1" x14ac:dyDescent="0.2">
      <c r="A20" s="240" t="s">
        <v>484</v>
      </c>
      <c r="B20" s="230"/>
      <c r="C20" s="245">
        <v>208570</v>
      </c>
    </row>
    <row r="21" spans="1:3" ht="14.25" customHeight="1" x14ac:dyDescent="0.2">
      <c r="A21" s="244" t="s">
        <v>485</v>
      </c>
      <c r="B21" s="230"/>
      <c r="C21" s="245">
        <v>7151</v>
      </c>
    </row>
    <row r="22" spans="1:3" ht="14.25" customHeight="1" x14ac:dyDescent="0.2">
      <c r="A22" s="240" t="s">
        <v>486</v>
      </c>
      <c r="B22" s="230"/>
      <c r="C22" s="245">
        <f>6366+12021</f>
        <v>18387</v>
      </c>
    </row>
    <row r="23" spans="1:3" ht="14.25" customHeight="1" x14ac:dyDescent="0.2">
      <c r="A23" s="244" t="s">
        <v>487</v>
      </c>
      <c r="B23" s="230"/>
      <c r="C23" s="245">
        <f>28768-82</f>
        <v>28686</v>
      </c>
    </row>
    <row r="24" spans="1:3" ht="14.25" customHeight="1" x14ac:dyDescent="0.2">
      <c r="A24" s="240" t="s">
        <v>488</v>
      </c>
      <c r="B24" s="230"/>
      <c r="C24" s="245">
        <v>428391</v>
      </c>
    </row>
    <row r="25" spans="1:3" ht="14.25" customHeight="1" x14ac:dyDescent="0.2">
      <c r="A25" s="244" t="s">
        <v>489</v>
      </c>
      <c r="B25" s="230"/>
      <c r="C25" s="245">
        <f>359393+700+1127+8288+4753+13030</f>
        <v>387291</v>
      </c>
    </row>
    <row r="26" spans="1:3" ht="14.25" customHeight="1" x14ac:dyDescent="0.2">
      <c r="A26" s="244" t="s">
        <v>490</v>
      </c>
      <c r="B26" s="230">
        <v>774593</v>
      </c>
      <c r="C26" s="245">
        <v>774593</v>
      </c>
    </row>
    <row r="27" spans="1:3" ht="14.25" customHeight="1" x14ac:dyDescent="0.2">
      <c r="A27" s="244" t="s">
        <v>491</v>
      </c>
      <c r="B27" s="230"/>
      <c r="C27" s="245">
        <f>106464</f>
        <v>106464</v>
      </c>
    </row>
    <row r="28" spans="1:3" ht="15" customHeight="1" x14ac:dyDescent="0.25">
      <c r="A28" s="238" t="s">
        <v>492</v>
      </c>
      <c r="B28" s="231">
        <f>SUM(B3:B26)</f>
        <v>4418734</v>
      </c>
      <c r="C28" s="246">
        <f>SUM(C3:C27)</f>
        <v>10676220</v>
      </c>
    </row>
    <row r="29" spans="1:3" ht="15.75" customHeight="1" x14ac:dyDescent="0.2">
      <c r="A29" s="247" t="s">
        <v>493</v>
      </c>
      <c r="B29" s="232">
        <v>-6359</v>
      </c>
      <c r="C29" s="248">
        <v>-6371</v>
      </c>
    </row>
    <row r="30" spans="1:3" ht="15.75" customHeight="1" thickBot="1" x14ac:dyDescent="0.3">
      <c r="A30" s="249" t="s">
        <v>494</v>
      </c>
      <c r="B30" s="250">
        <f>B28+B29</f>
        <v>4412375</v>
      </c>
      <c r="C30" s="250">
        <f>C28+C29</f>
        <v>10669849</v>
      </c>
    </row>
    <row r="31" spans="1:3" ht="4.5" customHeight="1" thickTop="1" x14ac:dyDescent="0.2">
      <c r="A31" s="251"/>
      <c r="B31" s="226"/>
    </row>
    <row r="32" spans="1:3" ht="15" customHeight="1" x14ac:dyDescent="0.25">
      <c r="A32" s="238" t="s">
        <v>14</v>
      </c>
      <c r="B32" s="227" t="s">
        <v>466</v>
      </c>
      <c r="C32" s="239" t="s">
        <v>467</v>
      </c>
    </row>
    <row r="33" spans="1:3" ht="14.25" customHeight="1" x14ac:dyDescent="0.2">
      <c r="A33" s="242" t="s">
        <v>495</v>
      </c>
      <c r="B33" s="233">
        <v>1696349</v>
      </c>
      <c r="C33" s="252">
        <f>1720429+12021+1100</f>
        <v>1733550</v>
      </c>
    </row>
    <row r="34" spans="1:3" ht="14.25" customHeight="1" x14ac:dyDescent="0.2">
      <c r="A34" s="242" t="s">
        <v>496</v>
      </c>
      <c r="B34" s="233">
        <v>1444802</v>
      </c>
      <c r="C34" s="252">
        <v>1447108</v>
      </c>
    </row>
    <row r="35" spans="1:3" ht="14.25" customHeight="1" x14ac:dyDescent="0.2">
      <c r="A35" s="244" t="s">
        <v>198</v>
      </c>
      <c r="B35" s="233">
        <v>6369</v>
      </c>
      <c r="C35" s="252">
        <f>6381+511</f>
        <v>6892</v>
      </c>
    </row>
    <row r="36" spans="1:3" ht="14.25" customHeight="1" x14ac:dyDescent="0.2">
      <c r="A36" s="244" t="s">
        <v>476</v>
      </c>
      <c r="B36" s="233">
        <v>40000</v>
      </c>
      <c r="C36" s="252">
        <f>63239+798</f>
        <v>64037</v>
      </c>
    </row>
    <row r="37" spans="1:3" ht="14.25" customHeight="1" x14ac:dyDescent="0.2">
      <c r="A37" s="244" t="s">
        <v>497</v>
      </c>
      <c r="B37" s="233">
        <v>79076</v>
      </c>
      <c r="C37" s="252">
        <v>79076</v>
      </c>
    </row>
    <row r="38" spans="1:3" ht="14.25" customHeight="1" x14ac:dyDescent="0.2">
      <c r="A38" s="244" t="s">
        <v>498</v>
      </c>
      <c r="B38" s="233">
        <v>261012</v>
      </c>
      <c r="C38" s="252">
        <f>259932+200</f>
        <v>260132</v>
      </c>
    </row>
    <row r="39" spans="1:3" ht="14.25" customHeight="1" x14ac:dyDescent="0.2">
      <c r="A39" s="244" t="s">
        <v>499</v>
      </c>
      <c r="B39" s="233">
        <v>16584</v>
      </c>
      <c r="C39" s="252">
        <v>16584</v>
      </c>
    </row>
    <row r="40" spans="1:3" ht="14.25" customHeight="1" x14ac:dyDescent="0.2">
      <c r="A40" s="244" t="s">
        <v>500</v>
      </c>
      <c r="B40" s="233">
        <v>828527</v>
      </c>
      <c r="C40" s="252">
        <v>828527</v>
      </c>
    </row>
    <row r="41" spans="1:3" ht="14.25" customHeight="1" x14ac:dyDescent="0.2">
      <c r="A41" s="244" t="s">
        <v>501</v>
      </c>
      <c r="B41" s="233">
        <v>10044</v>
      </c>
      <c r="C41" s="252">
        <v>10044</v>
      </c>
    </row>
    <row r="42" spans="1:3" ht="14.25" customHeight="1" x14ac:dyDescent="0.2">
      <c r="A42" s="244" t="s">
        <v>479</v>
      </c>
      <c r="B42" s="233"/>
      <c r="C42" s="252">
        <f>4991291+15</f>
        <v>4991306</v>
      </c>
    </row>
    <row r="43" spans="1:3" ht="14.25" customHeight="1" x14ac:dyDescent="0.2">
      <c r="A43" s="240" t="s">
        <v>480</v>
      </c>
      <c r="B43" s="233"/>
      <c r="C43" s="252">
        <v>6364</v>
      </c>
    </row>
    <row r="44" spans="1:3" ht="14.25" customHeight="1" x14ac:dyDescent="0.2">
      <c r="A44" s="240" t="s">
        <v>481</v>
      </c>
      <c r="B44" s="233"/>
      <c r="C44" s="252">
        <f>10392+90+421</f>
        <v>10903</v>
      </c>
    </row>
    <row r="45" spans="1:3" ht="14.25" customHeight="1" x14ac:dyDescent="0.2">
      <c r="A45" s="240" t="s">
        <v>482</v>
      </c>
      <c r="B45" s="233"/>
      <c r="C45" s="252">
        <v>1054</v>
      </c>
    </row>
    <row r="46" spans="1:3" ht="14.25" customHeight="1" x14ac:dyDescent="0.2">
      <c r="A46" s="240" t="s">
        <v>483</v>
      </c>
      <c r="B46" s="233"/>
      <c r="C46" s="252">
        <f>338+998+27</f>
        <v>1363</v>
      </c>
    </row>
    <row r="47" spans="1:3" ht="14.25" customHeight="1" x14ac:dyDescent="0.2">
      <c r="A47" s="240" t="s">
        <v>484</v>
      </c>
      <c r="B47" s="233"/>
      <c r="C47" s="252">
        <v>208570</v>
      </c>
    </row>
    <row r="48" spans="1:3" ht="14.25" customHeight="1" x14ac:dyDescent="0.2">
      <c r="A48" s="244" t="s">
        <v>485</v>
      </c>
      <c r="B48" s="233"/>
      <c r="C48" s="252">
        <v>7151</v>
      </c>
    </row>
    <row r="49" spans="1:3" ht="14.25" customHeight="1" x14ac:dyDescent="0.2">
      <c r="A49" s="240" t="s">
        <v>486</v>
      </c>
      <c r="B49" s="233"/>
      <c r="C49" s="252">
        <f>5440+12021</f>
        <v>17461</v>
      </c>
    </row>
    <row r="50" spans="1:3" ht="14.25" customHeight="1" x14ac:dyDescent="0.2">
      <c r="A50" s="244" t="s">
        <v>487</v>
      </c>
      <c r="B50" s="233"/>
      <c r="C50" s="252">
        <f>28768-82</f>
        <v>28686</v>
      </c>
    </row>
    <row r="51" spans="1:3" ht="14.25" customHeight="1" x14ac:dyDescent="0.2">
      <c r="A51" s="240" t="s">
        <v>488</v>
      </c>
      <c r="B51" s="233"/>
      <c r="C51" s="252">
        <v>428391</v>
      </c>
    </row>
    <row r="52" spans="1:3" ht="14.25" customHeight="1" x14ac:dyDescent="0.2">
      <c r="A52" s="244" t="s">
        <v>489</v>
      </c>
      <c r="B52" s="233"/>
      <c r="C52" s="252">
        <f>358535+700+1127+8288+4753+13030</f>
        <v>386433</v>
      </c>
    </row>
    <row r="53" spans="1:3" ht="14.25" customHeight="1" x14ac:dyDescent="0.2">
      <c r="A53" s="244" t="s">
        <v>502</v>
      </c>
      <c r="B53" s="233">
        <v>35971</v>
      </c>
      <c r="C53" s="252">
        <v>35971</v>
      </c>
    </row>
    <row r="54" spans="1:3" ht="14.25" customHeight="1" x14ac:dyDescent="0.2">
      <c r="A54" s="244" t="s">
        <v>491</v>
      </c>
      <c r="B54" s="233"/>
      <c r="C54" s="252">
        <v>106617</v>
      </c>
    </row>
    <row r="55" spans="1:3" ht="15" customHeight="1" x14ac:dyDescent="0.25">
      <c r="A55" s="238" t="s">
        <v>503</v>
      </c>
      <c r="B55" s="231">
        <f>SUM(B33:B53)</f>
        <v>4418734</v>
      </c>
      <c r="C55" s="246">
        <f>SUM(C33:C54)</f>
        <v>10676220</v>
      </c>
    </row>
    <row r="56" spans="1:3" ht="14.25" customHeight="1" x14ac:dyDescent="0.2">
      <c r="A56" s="247" t="s">
        <v>493</v>
      </c>
      <c r="B56" s="232">
        <v>-6359</v>
      </c>
      <c r="C56" s="248">
        <v>-6371</v>
      </c>
    </row>
    <row r="57" spans="1:3" ht="15.75" customHeight="1" thickBot="1" x14ac:dyDescent="0.3">
      <c r="A57" s="249" t="s">
        <v>504</v>
      </c>
      <c r="B57" s="250">
        <f>+B55+B56</f>
        <v>4412375</v>
      </c>
      <c r="C57" s="250">
        <f>+C55+C56</f>
        <v>10669849</v>
      </c>
    </row>
    <row r="58" spans="1:3" ht="13.5" customHeight="1" thickTop="1" x14ac:dyDescent="0.2">
      <c r="A58" s="251" t="s">
        <v>505</v>
      </c>
      <c r="B58" s="226"/>
    </row>
    <row r="59" spans="1:3" ht="14.25" customHeight="1" x14ac:dyDescent="0.2">
      <c r="C59" s="243"/>
    </row>
    <row r="65" spans="2:3" ht="14.25" customHeight="1" x14ac:dyDescent="0.2">
      <c r="B65" s="235"/>
      <c r="C65" s="253"/>
    </row>
    <row r="66" spans="2:3" ht="14.25" customHeight="1" x14ac:dyDescent="0.2">
      <c r="B66" s="235"/>
      <c r="C66" s="253"/>
    </row>
  </sheetData>
  <pageMargins left="0.98425196850393704" right="0.98425196850393704" top="0.55118110236220474" bottom="0.9055118110236221" header="0.31496062992125984" footer="0.39370078740157483"/>
  <pageSetup paperSize="9" scale="92" orientation="portrait" r:id="rId1"/>
  <headerFooter>
    <oddHeader>&amp;C&amp;"Arial,Kurzíva"Příloha č. 7 - Upravený rozpočet Olomouckého kraje na rok 2011 po schválení rozpočtových změn</oddHeader>
    <oddFooter xml:space="preserve">&amp;L&amp;"Arial,Kurzíva"Zastupitelstvo OK 22.9.2011
4.1. - Rozpočet Olomouckého kraje 2011 - rozpočtové změny 
Příloha č.7: Upravený rozpočet OK na rok 2011 po schválení rozpočtových změn&amp;R&amp;"Arial,Kurzíva"Strana &amp;P (celkem 94)&amp;"Arial,Obyčejné"
</oddFooter>
  </headerFooter>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8</vt:i4>
      </vt:variant>
      <vt:variant>
        <vt:lpstr>Pojmenované oblasti</vt:lpstr>
      </vt:variant>
      <vt:variant>
        <vt:i4>6</vt:i4>
      </vt:variant>
    </vt:vector>
  </HeadingPairs>
  <TitlesOfParts>
    <vt:vector size="14" baseType="lpstr">
      <vt:lpstr>Příloha č. 1</vt:lpstr>
      <vt:lpstr>Příloha č. 2</vt:lpstr>
      <vt:lpstr>Příloha č. 3</vt:lpstr>
      <vt:lpstr>Příloha č. 4</vt:lpstr>
      <vt:lpstr>Příloha č. 5</vt:lpstr>
      <vt:lpstr>Příloha č. 6</vt:lpstr>
      <vt:lpstr>Příloha  č. 7</vt:lpstr>
      <vt:lpstr>List5</vt:lpstr>
      <vt:lpstr>'Příloha č. 1'!Oblast_tisku</vt:lpstr>
      <vt:lpstr>'Příloha č. 2'!Oblast_tisku</vt:lpstr>
      <vt:lpstr>'Příloha č. 3'!Oblast_tisku</vt:lpstr>
      <vt:lpstr>'Příloha č. 4'!Oblast_tisku</vt:lpstr>
      <vt:lpstr>'Příloha č. 5'!Oblast_tisku</vt:lpstr>
      <vt:lpstr>'Příloha č. 6'!Oblast_tisku</vt:lpstr>
    </vt:vector>
  </TitlesOfParts>
  <Company>KÚOK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 Lenka Navrátilová</dc:creator>
  <cp:lastModifiedBy>balabuch</cp:lastModifiedBy>
  <cp:lastPrinted>2011-08-31T11:31:53Z</cp:lastPrinted>
  <dcterms:created xsi:type="dcterms:W3CDTF">2007-02-21T09:44:06Z</dcterms:created>
  <dcterms:modified xsi:type="dcterms:W3CDTF">2011-08-31T13:21:47Z</dcterms:modified>
</cp:coreProperties>
</file>